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UUG.VCM.CC\Users$\9\W380346\Desktop\Charging\"/>
    </mc:Choice>
  </mc:AlternateContent>
  <bookViews>
    <workbookView xWindow="0" yWindow="0" windowWidth="20505" windowHeight="6000" activeTab="1"/>
  </bookViews>
  <sheets>
    <sheet name="Instructions" sheetId="9" r:id="rId1"/>
    <sheet name="Main Laying Calculation" sheetId="1" r:id="rId2"/>
    <sheet name="Demand Relevant Multiplier" sheetId="10" r:id="rId3"/>
    <sheet name="Ready Reckoner Calculation" sheetId="8" r:id="rId4"/>
    <sheet name="DataTables" sheetId="6" state="hidden" r:id="rId5"/>
    <sheet name="Change History" sheetId="5" state="hidden" r:id="rId6"/>
  </sheets>
  <definedNames>
    <definedName name="_xlnm._FilterDatabase" localSheetId="1" hidden="1">'Main Laying Calculation'!$A$9:$I$129</definedName>
    <definedName name="Activity_Charge">'Main Laying Calculation'!$F$10:$F$121</definedName>
    <definedName name="DataTables_DeliveryRoute">OFFSET(DataTables!$F$2,0,0,(COUNTA(DataTables!$F:$F)-1))</definedName>
    <definedName name="DataTables_DevelopmentCategory">OFFSET(DataTables!$D$2,0,0,(COUNTA(DataTables!$D:$D)-1))</definedName>
    <definedName name="DataTables_DV_JobType">OFFSET(DataTables!$A$2,0,0,(COUNTA(DataTables!$A:$A)-1))</definedName>
    <definedName name="DataTables_LU_JobType">OFFSET(DataTables!$A$1,0,0,COUNTA(DataTables!$A:$A))</definedName>
    <definedName name="DataTables_LU_VATRate">OFFSET(DataTables!$B$1,0,0,COUNTA(DataTables!$A:$A))</definedName>
    <definedName name="DataTables_Rng_JobTypeVATRate">OFFSET(DataTables!$A$1,0,0,COUNTA(DataTables!$A:$A),2)</definedName>
    <definedName name="Date">'Main Laying Calculation'!$B$5</definedName>
    <definedName name="DeliveryRoute">'Main Laying Calculation'!$B$7</definedName>
    <definedName name="DevelopmentCategory">'Main Laying Calculation'!$B$6</definedName>
    <definedName name="Income_Offset">'Main Laying Calculation'!$I$124</definedName>
    <definedName name="Income_Offset_Payment_Per_Plot">'Main Laying Calculation'!$I$127</definedName>
    <definedName name="ItemQuantities_Developer">'Main Laying Calculation'!$H$10:$H$121</definedName>
    <definedName name="ItemQuantities_UU">'Main Laying Calculation'!$G$10:$G$121</definedName>
    <definedName name="Location">'Main Laying Calculation'!$B$3</definedName>
    <definedName name="Plot_Quantity">'Main Laying Calculation'!$A$124:$B$124</definedName>
    <definedName name="PlotQuant_25">'Main Laying Calculation'!$A$124</definedName>
    <definedName name="PlotQuant_Morethan25">'Main Laying Calculation'!$B$124</definedName>
    <definedName name="_xlnm.Print_Area" localSheetId="1">'Main Laying Calculation'!$A$1:$I$134</definedName>
    <definedName name="_xlnm.Print_Area" localSheetId="3">'Ready Reckoner Calculation'!$A$1:$K$26</definedName>
    <definedName name="Reference">'Main Laying Calculation'!$B$4</definedName>
    <definedName name="Scheme_Allowance">'Main Laying Calculation'!$I$125</definedName>
    <definedName name="Scheme_Cost">'Main Laying Calculation'!$I$122</definedName>
    <definedName name="Total_Income_Offset_Payment">'Main Laying Calculation'!$I$126</definedName>
    <definedName name="Total_Item_Cost">'Main Laying Calculation'!$I$10:$I$121</definedName>
    <definedName name="UU_Charges">'Main Laying Calculation'!$I$123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 i="10" l="1"/>
  <c r="E6" i="10"/>
  <c r="E7" i="10"/>
  <c r="E8" i="10"/>
  <c r="E9" i="10"/>
  <c r="E10" i="10"/>
  <c r="E11" i="10"/>
  <c r="E12" i="10"/>
  <c r="E13" i="10"/>
  <c r="E14" i="10"/>
  <c r="E15" i="10"/>
  <c r="E16" i="10"/>
  <c r="E17" i="10"/>
  <c r="B125" i="1"/>
  <c r="D18" i="10" l="1"/>
  <c r="C11" i="1"/>
  <c r="A1" i="1" l="1"/>
  <c r="F11" i="1"/>
  <c r="D11" i="1"/>
  <c r="J103" i="1"/>
  <c r="I125" i="1" l="1"/>
  <c r="I123" i="1" a="1"/>
  <c r="I123" i="1" s="1"/>
  <c r="H123" i="1"/>
  <c r="H122" i="1"/>
  <c r="I122" i="1" a="1"/>
  <c r="I122" i="1" s="1"/>
  <c r="D127" i="1" l="1"/>
  <c r="I126" i="1"/>
  <c r="I127" i="1" s="1"/>
  <c r="D126" i="1"/>
  <c r="I128" i="1" l="1"/>
  <c r="I10" i="1" a="1"/>
  <c r="I10" i="1" s="1"/>
  <c r="I121" i="1" l="1"/>
  <c r="I113" i="1"/>
  <c r="I105" i="1"/>
  <c r="I97" i="1"/>
  <c r="I89" i="1"/>
  <c r="I81" i="1"/>
  <c r="I73" i="1"/>
  <c r="I65" i="1"/>
  <c r="I61" i="1"/>
  <c r="I57" i="1"/>
  <c r="I49" i="1"/>
  <c r="I45" i="1"/>
  <c r="I37" i="1"/>
  <c r="I33" i="1"/>
  <c r="I29" i="1"/>
  <c r="I25" i="1"/>
  <c r="I17" i="1"/>
  <c r="I13" i="1"/>
  <c r="I120" i="1"/>
  <c r="I112" i="1"/>
  <c r="I104" i="1"/>
  <c r="I96" i="1"/>
  <c r="I88" i="1"/>
  <c r="I80" i="1"/>
  <c r="I72" i="1"/>
  <c r="I64" i="1"/>
  <c r="I60" i="1"/>
  <c r="I52" i="1"/>
  <c r="I44" i="1"/>
  <c r="I40" i="1"/>
  <c r="I32" i="1"/>
  <c r="I28" i="1"/>
  <c r="I24" i="1"/>
  <c r="I20" i="1"/>
  <c r="I12" i="1"/>
  <c r="I119" i="1"/>
  <c r="I115" i="1"/>
  <c r="I111" i="1"/>
  <c r="I107" i="1"/>
  <c r="I103" i="1"/>
  <c r="I99" i="1"/>
  <c r="I95" i="1"/>
  <c r="I91" i="1"/>
  <c r="I87" i="1"/>
  <c r="I83" i="1"/>
  <c r="I79" i="1"/>
  <c r="I75" i="1"/>
  <c r="I71" i="1"/>
  <c r="I67" i="1"/>
  <c r="I63" i="1"/>
  <c r="I59" i="1"/>
  <c r="I55" i="1"/>
  <c r="I51" i="1"/>
  <c r="I47" i="1"/>
  <c r="I43" i="1"/>
  <c r="I39" i="1"/>
  <c r="I35" i="1"/>
  <c r="I31" i="1"/>
  <c r="I27" i="1"/>
  <c r="I23" i="1"/>
  <c r="I19" i="1"/>
  <c r="I15" i="1"/>
  <c r="I11" i="1"/>
  <c r="I117" i="1"/>
  <c r="I109" i="1"/>
  <c r="I101" i="1"/>
  <c r="I93" i="1"/>
  <c r="I85" i="1"/>
  <c r="I77" i="1"/>
  <c r="I69" i="1"/>
  <c r="I53" i="1"/>
  <c r="I41" i="1"/>
  <c r="I21" i="1"/>
  <c r="I116" i="1"/>
  <c r="I108" i="1"/>
  <c r="I100" i="1"/>
  <c r="I92" i="1"/>
  <c r="I84" i="1"/>
  <c r="I76" i="1"/>
  <c r="I68" i="1"/>
  <c r="I56" i="1"/>
  <c r="I48" i="1"/>
  <c r="I36" i="1"/>
  <c r="I16" i="1"/>
  <c r="I118" i="1"/>
  <c r="I114" i="1"/>
  <c r="I110" i="1"/>
  <c r="I106" i="1"/>
  <c r="I102" i="1"/>
  <c r="I98" i="1"/>
  <c r="I94" i="1"/>
  <c r="I90" i="1"/>
  <c r="I86" i="1"/>
  <c r="I82" i="1"/>
  <c r="I78" i="1"/>
  <c r="I74" i="1"/>
  <c r="I70" i="1"/>
  <c r="I66" i="1"/>
  <c r="I62" i="1"/>
  <c r="I58" i="1"/>
  <c r="I54" i="1"/>
  <c r="I50" i="1"/>
  <c r="I46" i="1"/>
  <c r="I42" i="1"/>
  <c r="I38" i="1"/>
  <c r="I34" i="1"/>
  <c r="I30" i="1"/>
  <c r="I26" i="1"/>
  <c r="I22" i="1"/>
  <c r="I18" i="1"/>
  <c r="I14" i="1"/>
</calcChain>
</file>

<file path=xl/comments1.xml><?xml version="1.0" encoding="utf-8"?>
<comments xmlns="http://schemas.openxmlformats.org/spreadsheetml/2006/main">
  <authors>
    <author>Cotterill, Mike</author>
    <author>O'Connor, Nick</author>
  </authors>
  <commentList>
    <comment ref="G77" authorId="0" shapeId="0">
      <text>
        <r>
          <rPr>
            <b/>
            <sz val="9"/>
            <color indexed="81"/>
            <rFont val="Tahoma"/>
            <family val="2"/>
          </rPr>
          <t xml:space="preserve">If a charge has been inputted, enter "1" in the UU and/or Developer quantity columns
</t>
        </r>
      </text>
    </comment>
    <comment ref="H77" authorId="1" shapeId="0">
      <text>
        <r>
          <rPr>
            <b/>
            <sz val="9"/>
            <color indexed="81"/>
            <rFont val="Tahoma"/>
            <family val="2"/>
          </rPr>
          <t xml:space="preserve">If a charge has been inputted, enter "1" in the UU and/or Developer quantity columns
</t>
        </r>
      </text>
    </comment>
    <comment ref="G102" authorId="0" shapeId="0">
      <text>
        <r>
          <rPr>
            <b/>
            <sz val="9"/>
            <color indexed="81"/>
            <rFont val="Tahoma"/>
            <family val="2"/>
          </rPr>
          <t>If a charge has been inputted, enter "1" in the UU and/or Developer quantity columns</t>
        </r>
      </text>
    </comment>
    <comment ref="H102" authorId="1" shapeId="0">
      <text>
        <r>
          <rPr>
            <b/>
            <sz val="9"/>
            <color indexed="81"/>
            <rFont val="Tahoma"/>
            <family val="2"/>
          </rPr>
          <t xml:space="preserve">If a charge has been inputted, enter "1" in the UU and/or Developer quantity columns
</t>
        </r>
      </text>
    </comment>
    <comment ref="F103" authorId="0" shapeId="0">
      <text>
        <r>
          <rPr>
            <sz val="9"/>
            <color indexed="81"/>
            <rFont val="Tahoma"/>
            <family val="2"/>
          </rPr>
          <t>Enter value, if applicable, as a negative figure</t>
        </r>
      </text>
    </comment>
    <comment ref="G103" authorId="0" shapeId="0">
      <text>
        <r>
          <rPr>
            <b/>
            <sz val="9"/>
            <color indexed="81"/>
            <rFont val="Tahoma"/>
            <family val="2"/>
          </rPr>
          <t>If a charge has been inputted, enter "1" in the UU and/or Developer quantity columns</t>
        </r>
      </text>
    </comment>
    <comment ref="H103" authorId="1" shapeId="0">
      <text>
        <r>
          <rPr>
            <b/>
            <sz val="9"/>
            <color indexed="81"/>
            <rFont val="Tahoma"/>
            <family val="2"/>
          </rPr>
          <t>If a charge has been inputted, enter "1" in the UU and/or Developer quantity columns</t>
        </r>
      </text>
    </comment>
    <comment ref="G104" authorId="0" shapeId="0">
      <text>
        <r>
          <rPr>
            <b/>
            <sz val="9"/>
            <color indexed="81"/>
            <rFont val="Tahoma"/>
            <family val="2"/>
          </rPr>
          <t>If a charge has been inputted, enter "1" in the UU and/or Developer quantity columns</t>
        </r>
      </text>
    </comment>
    <comment ref="H104" authorId="1" shapeId="0">
      <text>
        <r>
          <rPr>
            <b/>
            <sz val="9"/>
            <color indexed="81"/>
            <rFont val="Tahoma"/>
            <family val="2"/>
          </rPr>
          <t>If a charge has been inputted, enter "1" in the UU and/or Developer quantity columns</t>
        </r>
      </text>
    </comment>
    <comment ref="A124" authorId="0" shapeId="0">
      <text>
        <r>
          <rPr>
            <sz val="9"/>
            <color indexed="81"/>
            <rFont val="Tahoma"/>
            <family val="2"/>
          </rPr>
          <t xml:space="preserve">Please enter the total number of plots being connected to the new main. 
</t>
        </r>
      </text>
    </comment>
    <comment ref="B124" authorId="0" shapeId="0">
      <text>
        <r>
          <rPr>
            <sz val="9"/>
            <color indexed="81"/>
            <rFont val="Tahoma"/>
            <family val="2"/>
          </rPr>
          <t xml:space="preserve">From you Relevant Multiplier (RM) calculations, please enter the total number of equivalent plots being connected to the new main. 
</t>
        </r>
      </text>
    </comment>
  </commentList>
</comments>
</file>

<file path=xl/sharedStrings.xml><?xml version="1.0" encoding="utf-8"?>
<sst xmlns="http://schemas.openxmlformats.org/spreadsheetml/2006/main" count="544" uniqueCount="245">
  <si>
    <t xml:space="preserve">Location:   </t>
  </si>
  <si>
    <t>Work activity</t>
  </si>
  <si>
    <t>Non contestable / Contestable</t>
  </si>
  <si>
    <t>Charges Scheme Reference</t>
  </si>
  <si>
    <t>Charge Item</t>
  </si>
  <si>
    <t>Charge Unit</t>
  </si>
  <si>
    <t>Charge</t>
  </si>
  <si>
    <t>Total</t>
  </si>
  <si>
    <t>Point of connection</t>
  </si>
  <si>
    <t>Non contestable</t>
  </si>
  <si>
    <r>
      <t>Point of connection enquiry</t>
    </r>
    <r>
      <rPr>
        <vertAlign val="subscript"/>
        <sz val="10"/>
        <rFont val="Calibri"/>
        <family val="2"/>
      </rPr>
      <t xml:space="preserve"> </t>
    </r>
    <r>
      <rPr>
        <vertAlign val="superscript"/>
        <sz val="10"/>
        <rFont val="Calibri"/>
        <family val="2"/>
      </rPr>
      <t>(1)</t>
    </r>
  </si>
  <si>
    <t>Fixed fee</t>
  </si>
  <si>
    <t>Processing fee</t>
  </si>
  <si>
    <t>Branch connections - Unsurfaced</t>
  </si>
  <si>
    <t>Branch connection - Unsurfaced (50mm to 99mm)</t>
  </si>
  <si>
    <t>Each</t>
  </si>
  <si>
    <t>Branch connection - Unsurfaced (100mm to 160mm)</t>
  </si>
  <si>
    <t>Branch connection - Unsurfaced (161mm to 315mm)</t>
  </si>
  <si>
    <t>Branch connections - Surfaced</t>
  </si>
  <si>
    <t>Branch connection - Surfaced (50mm to 99mm)</t>
  </si>
  <si>
    <t>Branch connection - Surfaced (100mm to 160mm)</t>
  </si>
  <si>
    <t>Branch connection - Surfaced (161mm to 315mm)</t>
  </si>
  <si>
    <t>Piece-up connections - Unsurfaced</t>
  </si>
  <si>
    <t>Contestable</t>
  </si>
  <si>
    <t>Piece-up connection - Unsurfaced (50mm to 99mm)</t>
  </si>
  <si>
    <t>Piece-up connection - Unsurfaced (100mm to 160mm)</t>
  </si>
  <si>
    <t>Piece-up connection - Unsurfaced (161mm to 315mm)</t>
  </si>
  <si>
    <t>Piece-up connections - Surfaced</t>
  </si>
  <si>
    <t>Piece-up connection - Surfaced (50mm to 99mm)</t>
  </si>
  <si>
    <t>Piece-up connection - Surfaced (100mm to 160mm)</t>
  </si>
  <si>
    <t>Piece-up connection - Surfaced (161mm to 315mm)</t>
  </si>
  <si>
    <t>End connections - Unsurfaced</t>
  </si>
  <si>
    <t>End connection - Unsurfaced (50mm to 99mm)</t>
  </si>
  <si>
    <t>End connection - Unsurfaced (100mm to 160mm)</t>
  </si>
  <si>
    <t>End connection - Unsurfaced (161mm to 315mm)</t>
  </si>
  <si>
    <t>End connections - Surfaced</t>
  </si>
  <si>
    <t>End connection - Surfaced (50mm to 99mm)</t>
  </si>
  <si>
    <t>End connection - Surfaced (100mm to 160mm)</t>
  </si>
  <si>
    <t>End connection - Surfaced (161mm to 315mm)</t>
  </si>
  <si>
    <t>Additional metre of PE main - Unsurfaced (50mm-99mm)</t>
  </si>
  <si>
    <t>Metre</t>
  </si>
  <si>
    <t>Additional metre of PE main - Unsurfaced (100mm-160mm)</t>
  </si>
  <si>
    <t>Additional metre of PE main - Unsurfaced (161mm-315mm)</t>
  </si>
  <si>
    <t>Additional metre of PE main - Surfaced (50mm-99mm)</t>
  </si>
  <si>
    <t>Additional metre of PE main - Surfaced (100mm-160mm)</t>
  </si>
  <si>
    <t>Additional metre of PE main - Surfaced (161mm-315mm)</t>
  </si>
  <si>
    <t>Additional metre of PE main not in trench - Surfaced (50mm-99mm)</t>
  </si>
  <si>
    <t>Additional metre of PE main not in trench - Surfaced (100mm-160mm)</t>
  </si>
  <si>
    <t>Additional metre of PE main not in trench - Surfaced (161mm-315mm)</t>
  </si>
  <si>
    <t>Additional metre of PE main - Lay only (50mm-99mm)</t>
  </si>
  <si>
    <t>Additional metre of PE main - Lay only (100mm-160mm)</t>
  </si>
  <si>
    <t>Additional metre of PE main - Lay only (161mm-315mm)</t>
  </si>
  <si>
    <t>Additional metre of BP main - Unsurfaced (50mm-99mm)</t>
  </si>
  <si>
    <t>Additional metre of BP main - Unsurfaced (100mm-160mm)</t>
  </si>
  <si>
    <t>Additional metre of BP main - Unsurfaced (161mm-315mm)</t>
  </si>
  <si>
    <t>Additional metre of BP main - Surfaced (50mm-99mm)</t>
  </si>
  <si>
    <t>Additional metre of BP main - Surfaced (100mm-160mm)</t>
  </si>
  <si>
    <t>Additional metre of BP main - Surfaced (161mm-315mm)</t>
  </si>
  <si>
    <t>Additional metre of BP main not in trench - Surfaced (50mm-99mm)</t>
  </si>
  <si>
    <t>Additional metre of BP main not in trench - Surfaced (100mm-160mm)</t>
  </si>
  <si>
    <t>Additional metre of BP main not in trench - Surfaced (161mm-315mm)</t>
  </si>
  <si>
    <t>Additional metre of BP main - Lay only (50mm-99mm)</t>
  </si>
  <si>
    <t>Additional metre of BP main - Lay only (100mm-160mm)</t>
  </si>
  <si>
    <t>Additional metre of BP main - Lay only (161mm-315mm)</t>
  </si>
  <si>
    <t>PMV / Bypass</t>
  </si>
  <si>
    <t>PMV Bypass - Unsurfaced (50mm-160mm)</t>
  </si>
  <si>
    <t>PMV Bypass - Unsurfaced (161mm-315mm)</t>
  </si>
  <si>
    <t>PMV Bypass - Surfaced (50mm-160mm)</t>
  </si>
  <si>
    <t>PMV Bypass - Surfaced (161mm-315mm)</t>
  </si>
  <si>
    <t>Install PMV - Unsurfaced (50mm-160mm)</t>
  </si>
  <si>
    <t>Install PMV - Unsurfaced (161mm-315mm)</t>
  </si>
  <si>
    <t>Install PMV - Surfaced (50mm-160mm)</t>
  </si>
  <si>
    <t>Install PMV - Surfaced (161mm-315mm)</t>
  </si>
  <si>
    <t>Other costs</t>
  </si>
  <si>
    <t>Charges for elements of work affected by "Exceptional Circumstances"</t>
  </si>
  <si>
    <t>Bespoke site specific</t>
  </si>
  <si>
    <t>Contribution by the Company towards the cost of upsizing, or enhancement work to be funded by the Company</t>
  </si>
  <si>
    <t>Reinforcement (Developer funded)</t>
  </si>
  <si>
    <t>Traffic Management</t>
  </si>
  <si>
    <t>3 way temporary traffic lights - delivery, setup and collection</t>
  </si>
  <si>
    <t>3 way temporary traffic lights</t>
  </si>
  <si>
    <t>Day</t>
  </si>
  <si>
    <t>4 way temporary traffic lights - delivery, setup and collection</t>
  </si>
  <si>
    <t>4 way temporary traffic lights</t>
  </si>
  <si>
    <t>Provision of appropriate traffic management operatives and/or vehicles within working day</t>
  </si>
  <si>
    <t>Uplift for the provision of appropriate traffic management operatives and/or vehicles outside of working day</t>
  </si>
  <si>
    <t>Uplift Outside working day</t>
  </si>
  <si>
    <t>Road closure and diversion and/or lane closure up to 40mph, to comply with instruction from Employer and/or Street Authority; up to and including 40 mph, not  exceeding 1 mile diversion route. Temporary Traffic Regulation Order &amp; council fees for road closures are in addition to this charge and can be found in 9.1.3</t>
  </si>
  <si>
    <t>Week</t>
  </si>
  <si>
    <t>Miscellaneous traffic management services - pre-night cones / bus stop relocation / pre warn up to 20 properties/site maintenance within working day</t>
  </si>
  <si>
    <t>Uplift for miscellaneous traffic management services - pre-night cones / bus stop relocation / pre warn up to 20 properties/site maintenance outside working day</t>
  </si>
  <si>
    <t>Upfront site survey, Auto Cad drawings and submission of drawing to allow road space to be granted</t>
  </si>
  <si>
    <t>Temporary Traffic Regulation Order road closure</t>
  </si>
  <si>
    <t>Parking bay suspension (each bay)</t>
  </si>
  <si>
    <t>Bus stop suspension</t>
  </si>
  <si>
    <t>Pedestrian crossing suspension</t>
  </si>
  <si>
    <t>Parking permit</t>
  </si>
  <si>
    <t>Temporary lights for Temporary Traffic Regulation Order</t>
  </si>
  <si>
    <t>Traffic light suspension (Bag off lights)</t>
  </si>
  <si>
    <t>Additional charges for information only. These will be invoiced separately if applicable</t>
  </si>
  <si>
    <t>Abortive charges (Exclusive of VAT)</t>
  </si>
  <si>
    <t>per visit</t>
  </si>
  <si>
    <t>Demobilisation/remobilisation charge (Exclusive of VAT)</t>
  </si>
  <si>
    <t>Footnotes</t>
  </si>
  <si>
    <r>
      <rPr>
        <vertAlign val="superscript"/>
        <sz val="10"/>
        <color theme="1"/>
        <rFont val="Calibri"/>
        <family val="2"/>
        <scheme val="minor"/>
      </rPr>
      <t xml:space="preserve">(1) </t>
    </r>
    <r>
      <rPr>
        <sz val="10"/>
        <color theme="1"/>
        <rFont val="Calibri"/>
        <family val="2"/>
        <scheme val="minor"/>
      </rPr>
      <t>Included in the mains application fee</t>
    </r>
  </si>
  <si>
    <t>Reference:</t>
  </si>
  <si>
    <t xml:space="preserve">Date:  </t>
  </si>
  <si>
    <t>Version</t>
  </si>
  <si>
    <t>Date</t>
  </si>
  <si>
    <t>Notes</t>
  </si>
  <si>
    <t>Author</t>
  </si>
  <si>
    <t>Mike Cotterill</t>
  </si>
  <si>
    <t>Original provided by Gareth Davies</t>
  </si>
  <si>
    <t>Nick O'Connor</t>
  </si>
  <si>
    <t>JobType</t>
  </si>
  <si>
    <t>VatRate</t>
  </si>
  <si>
    <t>JobType1</t>
  </si>
  <si>
    <t>JobType2</t>
  </si>
  <si>
    <t>JobType3</t>
  </si>
  <si>
    <t>JobType4</t>
  </si>
  <si>
    <t>DevelopmentCategory</t>
  </si>
  <si>
    <t>Household</t>
  </si>
  <si>
    <t>Non-household / Mixed</t>
  </si>
  <si>
    <t>Development Category:</t>
  </si>
  <si>
    <t>Changes to Self-Lay:
 - Combined UU charges and Main Laying sheets
 - Synchronised job information data across sheets
 - Linked VAT rate fields to job type-VAT rate lookup table
 - Implemented named ranges wherever possible 
 - Removed gridlines 
 - Applied conditional formatting</t>
  </si>
  <si>
    <t>Changes to Self-Lay:
 - Corrected UU charge and income offset VAT calc formulae</t>
  </si>
  <si>
    <t>Revisions to formulae to make them clearer: 
 - Replaced "SUM(y-x)" with "x-y"</t>
  </si>
  <si>
    <t>Further cosmetic tweaks to formulae to eliminate error values returned when data fields are blank</t>
  </si>
  <si>
    <t>Changes to Self-Lay: 
 - Removed VAT columns 
 - Made Scheme Cost &amp; Income Offset values visible 
 - Corrected calculation formulae 
 - Removed net mains requisition cost calculation</t>
  </si>
  <si>
    <t>Quantity (SLP Work)</t>
  </si>
  <si>
    <t>Quantity (UU Work)</t>
  </si>
  <si>
    <t>Main laying PE - Unsurfaced</t>
  </si>
  <si>
    <t>Main laying PE - Surfaced</t>
  </si>
  <si>
    <t>Main laying PE NOT IN TRENCH - Surfaced</t>
  </si>
  <si>
    <t>Main laying PE - Lay only</t>
  </si>
  <si>
    <t>Main laying BP - Unsurfaced</t>
  </si>
  <si>
    <t>Main laying BP - Surfaced</t>
  </si>
  <si>
    <t>Main laying BP NOT IN TRENCH - Surfaced</t>
  </si>
  <si>
    <t>Main laying BP - Lay only</t>
  </si>
  <si>
    <t xml:space="preserve">Updated named ranges to make cell formulae more readable 
Added Ready Reckoner calculation process flow </t>
  </si>
  <si>
    <t>1.</t>
  </si>
  <si>
    <t>2.</t>
  </si>
  <si>
    <t>3.</t>
  </si>
  <si>
    <t>4.</t>
  </si>
  <si>
    <t>Deleted "Connections" tab 
Added error handling to cell formulae 
Added conditional formatting to highlight text entries in fields requiring a numeric value 
Hidden "Datatables" and "Change History" tabs
Updated Instructions tab</t>
  </si>
  <si>
    <t>Filter on Total (Column I) and deselect zero cost entries (£-)</t>
  </si>
  <si>
    <t>Completion of Ready Reckoner</t>
  </si>
  <si>
    <t>6.3.1</t>
  </si>
  <si>
    <t>6.5.1</t>
  </si>
  <si>
    <t>6.5.2</t>
  </si>
  <si>
    <t>6.5.6</t>
  </si>
  <si>
    <t>Mains abandonment - Unsurfaced (50mm-160mm)</t>
  </si>
  <si>
    <t>Mains abandonment - Unsurfaced (161mm-315mm)</t>
  </si>
  <si>
    <t>Additional metre of PE main - Laid in duct (50mm-99mm)</t>
  </si>
  <si>
    <t>Additional metre of PE main - Laid in duct (100mm-160mm)</t>
  </si>
  <si>
    <t>Additional metre of PE main - Laid in duct (161mm-315mm)</t>
  </si>
  <si>
    <t>Additional metre of BP main - Laid in duct (50mm-99mm)</t>
  </si>
  <si>
    <t>Additional metre of BP main - Laid in duct (100mm-160mm)</t>
  </si>
  <si>
    <t>Additional metre of BP main - Laid in duct (161mm-315mm)</t>
  </si>
  <si>
    <t>Main laying PE - Laid in duct</t>
  </si>
  <si>
    <t>Main laying BP - Laid in duct</t>
  </si>
  <si>
    <t>Mains abandonment - Surfaced (50mm-160mm)</t>
  </si>
  <si>
    <t>Mains abandonment - Surfaced (161mm-315mm)</t>
  </si>
  <si>
    <t>Chamber abandonment up to 900mm x 600mm (per chamber) - Unsurfaced</t>
  </si>
  <si>
    <t>Chamber abandonment larger than 900mm x 600mm (per chamber) - Unsurfaced</t>
  </si>
  <si>
    <t>Chamber abandonment up to 900mm x 600mm (per chamber) - Surfaced</t>
  </si>
  <si>
    <t>Chamber abandonment larger than 900mm x 600mm (per chamber) - Surfaced</t>
  </si>
  <si>
    <t>Abandonments (Mains)</t>
  </si>
  <si>
    <t>Abandonments (Chambers)</t>
  </si>
  <si>
    <t>6.3.8</t>
  </si>
  <si>
    <t>11.1.1</t>
  </si>
  <si>
    <t>11.1.2</t>
  </si>
  <si>
    <t>11.1.3</t>
  </si>
  <si>
    <t>Extra over charge for excavation through rock or artificial hard material</t>
  </si>
  <si>
    <r>
      <t>m</t>
    </r>
    <r>
      <rPr>
        <vertAlign val="superscript"/>
        <sz val="10"/>
        <color theme="1"/>
        <rFont val="Calibri"/>
        <family val="2"/>
        <scheme val="minor"/>
      </rPr>
      <t>3</t>
    </r>
  </si>
  <si>
    <t>Trial holes</t>
  </si>
  <si>
    <t>Trial hole - Unsurfaced</t>
  </si>
  <si>
    <t>Trial hole - Surfaced</t>
  </si>
  <si>
    <t>Fire Hydrants</t>
  </si>
  <si>
    <t>Category 1 - repairs without disturbance of original surface</t>
  </si>
  <si>
    <t>Category 1 - repairs with excavation to cover &amp; frame depth (any surface category)</t>
  </si>
  <si>
    <t>Category 2 - repairs with excavation below cover &amp; frame depth (any surface category)</t>
  </si>
  <si>
    <t>Category 2 - Complete hydrant replacement &amp; reinstatement (any surface category)</t>
  </si>
  <si>
    <t>Category 2 - Complete hydrant removal &amp; reinstatement (any surface category)</t>
  </si>
  <si>
    <t>Category 3 - Adoption works, install/replace marker posts/plates &amp; numerals</t>
  </si>
  <si>
    <t>Fire hydrant - Resolution of issue during initial assessment</t>
  </si>
  <si>
    <t>Pressure testing &amp; sampling</t>
  </si>
  <si>
    <t>m</t>
  </si>
  <si>
    <t>Bacteriological test (per sample)</t>
  </si>
  <si>
    <t>Pressure test</t>
  </si>
  <si>
    <t>Service transfers</t>
  </si>
  <si>
    <t>6.5.3</t>
  </si>
  <si>
    <t>Service transfer up to 50mm - Unsurfaced</t>
  </si>
  <si>
    <t>Service transfer up to 50mm - Surfaced</t>
  </si>
  <si>
    <t>Main laying network assemblies</t>
  </si>
  <si>
    <t>6.5.4</t>
  </si>
  <si>
    <t>Install/replace/remove standard network assembly 50mm-160mm Unsurfaced on existing main</t>
  </si>
  <si>
    <t>Install/replace/remove standard network assembly 161mm-315mm Unsurfaced on existing main</t>
  </si>
  <si>
    <t>Install/replace/remove standard network assembly 50mm-160mm Surfaced on existing main</t>
  </si>
  <si>
    <t>Install/replace/remove standard network assembly 161mm-315mm Surfaced on existing main</t>
  </si>
  <si>
    <t>Install/replace/remove additional standard network assembly 50mm-160mm Unsurfaced on existing main in the same excavation</t>
  </si>
  <si>
    <t>Install/replace/remove additional standard network assembly 50mm-160mm Surfaced on existing main in the same excavation</t>
  </si>
  <si>
    <t>Install/replace/remove additional standard network assembly 161mm-315mm Unsurfaced on existing main in the same excavation</t>
  </si>
  <si>
    <t>Install/replace/remove additional standard network assembly 161mm-315mm Surfaced on existing main in the same excavation</t>
  </si>
  <si>
    <t>New chambers</t>
  </si>
  <si>
    <t>6.5.5</t>
  </si>
  <si>
    <t>Install new / replacement chamber - Unsurfaced</t>
  </si>
  <si>
    <t>Install new / replacement chamber - Surfaced</t>
  </si>
  <si>
    <t>Excavation through rock</t>
  </si>
  <si>
    <t>Category 2 - Hydrant installation &amp; reinstatement on mains over 150mm</t>
  </si>
  <si>
    <t>Category 2 - Hydrant installation &amp; reinstatement on mains over 100mm up to 150mm</t>
  </si>
  <si>
    <t>DeliveryRoute</t>
  </si>
  <si>
    <t>Self-Lay</t>
  </si>
  <si>
    <t>UU Build</t>
  </si>
  <si>
    <t>Delivery Route</t>
  </si>
  <si>
    <t>5.</t>
  </si>
  <si>
    <t xml:space="preserve">Income offset per plot quantity: </t>
  </si>
  <si>
    <t xml:space="preserve">Scheme allowance: </t>
  </si>
  <si>
    <t>Plot Quantity 
(residential and non-residential 25mm connections)</t>
  </si>
  <si>
    <t>Equivalent Plot Quantity for Commercial
(connections &gt;25mm) *</t>
  </si>
  <si>
    <t>Water fitting</t>
  </si>
  <si>
    <t>Loading units</t>
  </si>
  <si>
    <t>WC flushing cistern</t>
  </si>
  <si>
    <t>Wash basin in a house</t>
  </si>
  <si>
    <t>Wash basin elsewhere</t>
  </si>
  <si>
    <t>Bath (tap nominal size up to 20mm)</t>
  </si>
  <si>
    <t>Bath (tap nominal size larger than 20mm)</t>
  </si>
  <si>
    <t>Shower</t>
  </si>
  <si>
    <t>Sink (tap nominal size up to 15mm)</t>
  </si>
  <si>
    <t>Sink (tap nominal size larger than 15mm)</t>
  </si>
  <si>
    <t>Spray tap</t>
  </si>
  <si>
    <t>Bidet</t>
  </si>
  <si>
    <t>Domestic appliance – see 3rd note below (subject to a minimum of six loading units per house)</t>
  </si>
  <si>
    <t>Communal or commercial appliance</t>
  </si>
  <si>
    <t>Any other water fitting or outlet (including a tap but excluding a urinal or water softener)</t>
  </si>
  <si>
    <t>Number within Plot</t>
  </si>
  <si>
    <t>Per Plot Equivalent:</t>
  </si>
  <si>
    <t>Relevant Multiplier Calculator</t>
  </si>
  <si>
    <t>For non-household developments served by a supply pipe larger than 25mm, where water fittings information is made available at the time of application, the income offset or asset payment will be calculated based on the relevant multiplier calculation (see 9.2 of the United Utilities Charges Scheme 2019/2020).
The asset payment or income offset for properties that are not houses may be expressed as a decimal as well as a whole number.
If the water fittings information is not made available at the time of application, the asset payment or income offset will be calculated based on a fixed allowance per plot constructed as detailed above.</t>
  </si>
  <si>
    <r>
      <t>Enter quantities in columns G &amp; H for specific work to be carried out by UU and SLP respectively (The relevant</t>
    </r>
    <r>
      <rPr>
        <b/>
        <sz val="14"/>
        <color rgb="FFFF0000"/>
        <rFont val="Calibri"/>
        <family val="2"/>
        <scheme val="minor"/>
      </rPr>
      <t xml:space="preserve"> </t>
    </r>
    <r>
      <rPr>
        <sz val="14"/>
        <color theme="1"/>
        <rFont val="Calibri"/>
        <family val="2"/>
        <scheme val="minor"/>
      </rPr>
      <t>administration fee has been included already)</t>
    </r>
  </si>
  <si>
    <t>Main Laying Calculation Worksheet</t>
  </si>
  <si>
    <t xml:space="preserve"> </t>
  </si>
  <si>
    <t>Select Development Category ("Household" / "Non-household / Mixed") from the drop-down list in cell B6</t>
  </si>
  <si>
    <t>Select Delivery Route ("Self-Lay" / "UU Build") from the drop-down list in cell B7</t>
  </si>
  <si>
    <t>For per plot asset payment / income offset calculation, enter the number of plots in cells A124 &amp; B124, making sure to incorporate the Relevant Multiplier where appropriate in B124, as calculated on the Demand Relevant Multipler calculation sheet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</si>
</sst>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0.00_ ;\-#,##0.00\ "/>
  </numFmts>
  <fonts count="31" x14ac:knownFonts="1">
    <font>
      <sz val="11"/>
      <color theme="1"/>
      <name val="Calibri"/>
      <family val="2"/>
      <scheme val="minor"/>
    </font>
    <font>
      <sz val="10"/>
      <color theme="1"/>
      <name val="Calibri"/>
      <family val="2"/>
      <scheme val="minor"/>
    </font>
    <font>
      <b/>
      <u/>
      <sz val="12"/>
      <color theme="1"/>
      <name val="Calibri"/>
      <family val="2"/>
      <scheme val="minor"/>
    </font>
    <font>
      <b/>
      <u/>
      <sz val="10"/>
      <color theme="1"/>
      <name val="Calibri"/>
      <family val="2"/>
      <scheme val="minor"/>
    </font>
    <font>
      <b/>
      <sz val="10"/>
      <color theme="1"/>
      <name val="Calibri"/>
      <family val="2"/>
      <scheme val="minor"/>
    </font>
    <font>
      <b/>
      <sz val="10"/>
      <color theme="0"/>
      <name val="Calibri"/>
      <family val="2"/>
    </font>
    <font>
      <b/>
      <sz val="10"/>
      <name val="Calibri"/>
      <family val="2"/>
    </font>
    <font>
      <sz val="10"/>
      <name val="Calibri"/>
      <family val="2"/>
    </font>
    <font>
      <vertAlign val="subscript"/>
      <sz val="10"/>
      <name val="Calibri"/>
      <family val="2"/>
    </font>
    <font>
      <vertAlign val="superscript"/>
      <sz val="10"/>
      <name val="Calibri"/>
      <family val="2"/>
    </font>
    <font>
      <sz val="10"/>
      <color theme="1"/>
      <name val="Calibri"/>
      <family val="2"/>
    </font>
    <font>
      <sz val="10"/>
      <color rgb="FF000000"/>
      <name val="Calibri"/>
      <family val="2"/>
    </font>
    <font>
      <b/>
      <sz val="10"/>
      <color theme="0"/>
      <name val="Calibri"/>
      <family val="2"/>
      <scheme val="minor"/>
    </font>
    <font>
      <sz val="10"/>
      <name val="Calibri"/>
      <family val="2"/>
      <scheme val="minor"/>
    </font>
    <font>
      <vertAlign val="superscript"/>
      <sz val="10"/>
      <color theme="1"/>
      <name val="Calibri"/>
      <family val="2"/>
      <scheme val="minor"/>
    </font>
    <font>
      <b/>
      <sz val="9"/>
      <color indexed="81"/>
      <name val="Tahoma"/>
      <family val="2"/>
    </font>
    <font>
      <sz val="9"/>
      <color indexed="81"/>
      <name val="Tahoma"/>
      <family val="2"/>
    </font>
    <font>
      <sz val="12"/>
      <color theme="1"/>
      <name val="Calibri"/>
      <family val="2"/>
      <scheme val="minor"/>
    </font>
    <font>
      <sz val="14"/>
      <color theme="1"/>
      <name val="Calibri"/>
      <family val="2"/>
      <scheme val="minor"/>
    </font>
    <font>
      <b/>
      <u/>
      <sz val="16"/>
      <color theme="1"/>
      <name val="Calibri"/>
      <family val="2"/>
      <scheme val="minor"/>
    </font>
    <font>
      <sz val="16"/>
      <color theme="1"/>
      <name val="Calibri"/>
      <family val="2"/>
      <scheme val="minor"/>
    </font>
    <font>
      <b/>
      <u/>
      <sz val="20"/>
      <color theme="1"/>
      <name val="Calibri"/>
      <family val="2"/>
      <scheme val="minor"/>
    </font>
    <font>
      <b/>
      <sz val="20"/>
      <color theme="1"/>
      <name val="Calibri"/>
      <family val="2"/>
      <scheme val="minor"/>
    </font>
    <font>
      <b/>
      <sz val="11"/>
      <color theme="1"/>
      <name val="Calibri"/>
      <family val="2"/>
      <scheme val="minor"/>
    </font>
    <font>
      <b/>
      <sz val="10"/>
      <color rgb="FFFF0000"/>
      <name val="Calibri"/>
      <family val="2"/>
      <scheme val="minor"/>
    </font>
    <font>
      <b/>
      <sz val="14"/>
      <color rgb="FFFF0000"/>
      <name val="Calibri"/>
      <family val="2"/>
      <scheme val="minor"/>
    </font>
    <font>
      <sz val="10"/>
      <color rgb="FFFF0000"/>
      <name val="Calibri"/>
      <family val="2"/>
      <scheme val="minor"/>
    </font>
    <font>
      <b/>
      <sz val="18"/>
      <color theme="1"/>
      <name val="Calibri"/>
      <family val="2"/>
      <scheme val="minor"/>
    </font>
    <font>
      <sz val="10"/>
      <color rgb="FFFF0000"/>
      <name val="Calibri"/>
      <family val="2"/>
    </font>
    <font>
      <sz val="11"/>
      <color theme="0"/>
      <name val="Calibri"/>
      <family val="2"/>
      <scheme val="minor"/>
    </font>
    <font>
      <sz val="1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A8A87C"/>
        <bgColor indexed="64"/>
      </patternFill>
    </fill>
    <fill>
      <patternFill patternType="solid">
        <fgColor theme="1" tint="0.249977111117893"/>
        <bgColor indexed="64"/>
      </patternFill>
    </fill>
    <fill>
      <patternFill patternType="solid">
        <fgColor theme="7" tint="0.79998168889431442"/>
        <bgColor indexed="64"/>
      </patternFill>
    </fill>
    <fill>
      <patternFill patternType="solid">
        <fgColor rgb="FFBDD7EE"/>
        <bgColor indexed="64"/>
      </patternFill>
    </fill>
    <fill>
      <patternFill patternType="solid">
        <fgColor rgb="FFFFF2CC"/>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112">
    <xf numFmtId="0" fontId="0" fillId="0" borderId="0" xfId="0"/>
    <xf numFmtId="0" fontId="1" fillId="2" borderId="0" xfId="0" applyFont="1" applyFill="1" applyBorder="1" applyProtection="1"/>
    <xf numFmtId="44" fontId="1" fillId="2" borderId="0" xfId="0" applyNumberFormat="1" applyFont="1" applyFill="1" applyBorder="1" applyProtection="1"/>
    <xf numFmtId="0" fontId="1" fillId="2" borderId="0" xfId="0" applyFont="1" applyFill="1" applyBorder="1" applyAlignment="1" applyProtection="1">
      <alignment horizontal="center"/>
    </xf>
    <xf numFmtId="0" fontId="1" fillId="2" borderId="0" xfId="0" applyFont="1" applyFill="1" applyBorder="1" applyAlignment="1" applyProtection="1">
      <alignment vertical="center"/>
    </xf>
    <xf numFmtId="44" fontId="1" fillId="2" borderId="0" xfId="0" applyNumberFormat="1" applyFont="1" applyFill="1" applyBorder="1" applyAlignment="1" applyProtection="1">
      <alignment vertical="center"/>
    </xf>
    <xf numFmtId="0" fontId="3" fillId="2" borderId="0" xfId="0" applyFont="1" applyFill="1" applyBorder="1" applyAlignment="1" applyProtection="1">
      <alignment horizontal="center" vertical="center"/>
    </xf>
    <xf numFmtId="14" fontId="4" fillId="2" borderId="0" xfId="0" applyNumberFormat="1" applyFont="1" applyFill="1" applyBorder="1" applyAlignment="1" applyProtection="1">
      <alignment horizontal="left" vertical="center"/>
    </xf>
    <xf numFmtId="0" fontId="5" fillId="3" borderId="1" xfId="0" applyFont="1" applyFill="1" applyBorder="1" applyAlignment="1" applyProtection="1">
      <alignment horizontal="center" vertical="center" wrapText="1"/>
    </xf>
    <xf numFmtId="0" fontId="5" fillId="3" borderId="1" xfId="0" applyNumberFormat="1" applyFont="1" applyFill="1" applyBorder="1" applyAlignment="1" applyProtection="1">
      <alignment horizontal="center" vertical="center" wrapText="1"/>
    </xf>
    <xf numFmtId="44" fontId="10" fillId="4" borderId="1" xfId="0" applyNumberFormat="1" applyFont="1" applyFill="1" applyBorder="1" applyAlignment="1" applyProtection="1">
      <alignment vertical="center" wrapText="1"/>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protection locked="0"/>
    </xf>
    <xf numFmtId="0" fontId="10" fillId="0" borderId="1" xfId="0" applyFont="1" applyFill="1" applyBorder="1" applyAlignment="1" applyProtection="1">
      <alignment horizontal="center" vertical="center" wrapText="1"/>
    </xf>
    <xf numFmtId="0" fontId="4" fillId="2" borderId="4" xfId="0" applyFont="1" applyFill="1" applyBorder="1" applyAlignment="1" applyProtection="1">
      <alignment vertical="center" wrapText="1"/>
    </xf>
    <xf numFmtId="0" fontId="4" fillId="2" borderId="4" xfId="0" applyFont="1" applyFill="1" applyBorder="1" applyAlignment="1" applyProtection="1">
      <alignment horizontal="center" vertical="center" wrapText="1"/>
    </xf>
    <xf numFmtId="0" fontId="4" fillId="2" borderId="5" xfId="0" applyFont="1" applyFill="1" applyBorder="1" applyAlignment="1" applyProtection="1">
      <alignment vertical="center" wrapText="1"/>
    </xf>
    <xf numFmtId="44" fontId="4" fillId="5" borderId="1" xfId="0" applyNumberFormat="1" applyFont="1" applyFill="1" applyBorder="1" applyAlignment="1" applyProtection="1">
      <alignment vertical="center"/>
    </xf>
    <xf numFmtId="0" fontId="4" fillId="2" borderId="0" xfId="0" applyFont="1" applyFill="1" applyBorder="1" applyAlignment="1" applyProtection="1">
      <alignment vertical="center" wrapText="1"/>
    </xf>
    <xf numFmtId="44" fontId="12" fillId="6" borderId="1" xfId="0" applyNumberFormat="1" applyFont="1" applyFill="1" applyBorder="1" applyAlignment="1" applyProtection="1">
      <alignment vertical="center"/>
    </xf>
    <xf numFmtId="0" fontId="1" fillId="2" borderId="1" xfId="0" applyFont="1" applyFill="1" applyBorder="1" applyAlignment="1" applyProtection="1">
      <alignment horizontal="center"/>
    </xf>
    <xf numFmtId="0" fontId="13" fillId="2" borderId="1" xfId="0" applyFont="1" applyFill="1" applyBorder="1" applyProtection="1"/>
    <xf numFmtId="0" fontId="1" fillId="2" borderId="1" xfId="0" applyFont="1" applyFill="1" applyBorder="1" applyProtection="1"/>
    <xf numFmtId="0" fontId="3" fillId="2" borderId="0" xfId="0" applyFont="1" applyFill="1" applyBorder="1" applyProtection="1"/>
    <xf numFmtId="0" fontId="17" fillId="2" borderId="0" xfId="0" applyFont="1" applyFill="1" applyBorder="1" applyProtection="1"/>
    <xf numFmtId="0" fontId="18" fillId="2" borderId="0" xfId="0" applyFont="1" applyFill="1" applyBorder="1" applyProtection="1"/>
    <xf numFmtId="0" fontId="20" fillId="2" borderId="0" xfId="0" applyFont="1" applyFill="1" applyBorder="1" applyProtection="1"/>
    <xf numFmtId="0" fontId="19" fillId="2" borderId="0" xfId="0" applyFont="1" applyFill="1" applyBorder="1" applyProtection="1"/>
    <xf numFmtId="0" fontId="21" fillId="2" borderId="0" xfId="0" applyFont="1" applyFill="1" applyProtection="1"/>
    <xf numFmtId="14" fontId="0" fillId="0" borderId="0" xfId="0" applyNumberFormat="1"/>
    <xf numFmtId="0" fontId="0" fillId="0" borderId="0" xfId="0" applyAlignment="1">
      <alignment wrapText="1"/>
    </xf>
    <xf numFmtId="44" fontId="1" fillId="7" borderId="1" xfId="0" applyNumberFormat="1" applyFont="1" applyFill="1" applyBorder="1" applyAlignment="1" applyProtection="1">
      <alignment vertical="center"/>
    </xf>
    <xf numFmtId="0" fontId="2" fillId="2" borderId="0" xfId="0" applyFont="1" applyFill="1" applyBorder="1" applyProtection="1"/>
    <xf numFmtId="0" fontId="1" fillId="0" borderId="0" xfId="0" applyFont="1" applyBorder="1" applyAlignment="1" applyProtection="1">
      <alignment vertical="center"/>
    </xf>
    <xf numFmtId="0" fontId="4" fillId="2" borderId="0" xfId="0" applyFont="1" applyFill="1" applyBorder="1"/>
    <xf numFmtId="0" fontId="1" fillId="0" borderId="0" xfId="0" applyFont="1" applyBorder="1" applyProtection="1"/>
    <xf numFmtId="0" fontId="1" fillId="0" borderId="0" xfId="0" applyFont="1" applyFill="1" applyBorder="1" applyProtection="1"/>
    <xf numFmtId="0" fontId="1" fillId="2" borderId="0" xfId="0" applyNumberFormat="1" applyFont="1" applyFill="1" applyBorder="1" applyProtection="1"/>
    <xf numFmtId="164" fontId="1" fillId="2" borderId="0" xfId="0" applyNumberFormat="1" applyFont="1" applyFill="1" applyBorder="1" applyProtection="1"/>
    <xf numFmtId="0" fontId="14" fillId="2" borderId="0" xfId="0" applyFont="1" applyFill="1" applyBorder="1" applyProtection="1"/>
    <xf numFmtId="0" fontId="4" fillId="0" borderId="0" xfId="0" applyFont="1" applyBorder="1" applyAlignment="1" applyProtection="1">
      <alignment vertical="center" wrapText="1"/>
    </xf>
    <xf numFmtId="0" fontId="1" fillId="0" borderId="0" xfId="0" applyFont="1" applyBorder="1" applyAlignment="1" applyProtection="1">
      <alignment horizontal="center"/>
    </xf>
    <xf numFmtId="0" fontId="4" fillId="2" borderId="1" xfId="0" applyFont="1" applyFill="1" applyBorder="1" applyAlignment="1">
      <alignment vertical="center"/>
    </xf>
    <xf numFmtId="44" fontId="10" fillId="0" borderId="1" xfId="0" applyNumberFormat="1" applyFont="1" applyFill="1" applyBorder="1" applyAlignment="1" applyProtection="1">
      <alignment vertical="center" wrapText="1"/>
      <protection locked="0"/>
    </xf>
    <xf numFmtId="0" fontId="7" fillId="7" borderId="1" xfId="0" applyFont="1" applyFill="1" applyBorder="1" applyAlignment="1" applyProtection="1">
      <alignment horizontal="center" vertical="center" wrapText="1"/>
    </xf>
    <xf numFmtId="44" fontId="7" fillId="7" borderId="1" xfId="0" applyNumberFormat="1" applyFont="1" applyFill="1" applyBorder="1" applyAlignment="1" applyProtection="1">
      <alignment horizontal="center" vertical="center" wrapText="1"/>
    </xf>
    <xf numFmtId="0" fontId="7" fillId="7" borderId="1" xfId="0" applyFont="1" applyFill="1" applyBorder="1" applyAlignment="1" applyProtection="1">
      <alignment horizontal="left" vertical="center" wrapText="1"/>
    </xf>
    <xf numFmtId="0" fontId="11" fillId="7" borderId="1" xfId="0" applyFont="1" applyFill="1" applyBorder="1" applyAlignment="1" applyProtection="1">
      <alignment horizontal="center" vertical="center" wrapText="1"/>
    </xf>
    <xf numFmtId="0" fontId="11" fillId="7" borderId="1" xfId="0" applyFont="1" applyFill="1" applyBorder="1" applyAlignment="1" applyProtection="1">
      <alignment vertical="center" wrapText="1"/>
    </xf>
    <xf numFmtId="0" fontId="10" fillId="7" borderId="1" xfId="0" applyFont="1" applyFill="1" applyBorder="1" applyAlignment="1" applyProtection="1">
      <alignment horizontal="center" vertical="center" wrapText="1"/>
    </xf>
    <xf numFmtId="0" fontId="10" fillId="7" borderId="1" xfId="0" applyFont="1" applyFill="1" applyBorder="1" applyAlignment="1" applyProtection="1">
      <alignment vertical="center" wrapText="1"/>
    </xf>
    <xf numFmtId="0" fontId="1" fillId="7" borderId="1" xfId="0" applyFont="1" applyFill="1" applyBorder="1" applyAlignment="1" applyProtection="1">
      <alignment horizontal="center" vertical="center"/>
    </xf>
    <xf numFmtId="0" fontId="1" fillId="7" borderId="1" xfId="0" applyFont="1" applyFill="1" applyBorder="1" applyAlignment="1" applyProtection="1">
      <alignment vertical="center"/>
    </xf>
    <xf numFmtId="0" fontId="1" fillId="7" borderId="1" xfId="0" quotePrefix="1" applyFont="1" applyFill="1" applyBorder="1" applyAlignment="1" applyProtection="1">
      <alignment horizontal="center" vertical="center"/>
    </xf>
    <xf numFmtId="0" fontId="7" fillId="7" borderId="1" xfId="0" applyFont="1" applyFill="1" applyBorder="1" applyAlignment="1" applyProtection="1">
      <alignment vertical="center" wrapText="1"/>
    </xf>
    <xf numFmtId="0" fontId="1" fillId="7" borderId="1" xfId="0" applyFont="1" applyFill="1" applyBorder="1" applyAlignment="1" applyProtection="1">
      <alignment horizontal="center" vertical="center" wrapText="1"/>
    </xf>
    <xf numFmtId="0" fontId="1" fillId="7" borderId="1" xfId="0" applyFont="1" applyFill="1" applyBorder="1" applyAlignment="1" applyProtection="1">
      <alignment vertical="center" wrapText="1"/>
    </xf>
    <xf numFmtId="0" fontId="5" fillId="3" borderId="1" xfId="0" applyNumberFormat="1" applyFont="1" applyFill="1" applyBorder="1" applyAlignment="1" applyProtection="1">
      <alignment horizontal="center" vertical="center" wrapText="1"/>
    </xf>
    <xf numFmtId="0" fontId="4" fillId="5" borderId="2" xfId="0" applyFont="1" applyFill="1" applyBorder="1" applyAlignment="1" applyProtection="1">
      <alignment vertical="center"/>
    </xf>
    <xf numFmtId="0" fontId="4" fillId="5" borderId="6" xfId="0" applyFont="1" applyFill="1" applyBorder="1" applyAlignment="1" applyProtection="1">
      <alignment vertical="center"/>
    </xf>
    <xf numFmtId="0" fontId="4" fillId="5" borderId="3" xfId="0" applyFont="1" applyFill="1" applyBorder="1" applyAlignment="1" applyProtection="1">
      <alignment horizontal="right" vertical="center"/>
    </xf>
    <xf numFmtId="0" fontId="22" fillId="0" borderId="1" xfId="0" applyFont="1" applyFill="1" applyBorder="1" applyAlignment="1" applyProtection="1">
      <alignment horizontal="center" vertical="center"/>
      <protection locked="0"/>
    </xf>
    <xf numFmtId="0" fontId="1" fillId="8" borderId="1" xfId="0" applyFont="1" applyFill="1" applyBorder="1" applyAlignment="1" applyProtection="1">
      <alignment horizontal="center" vertical="center"/>
    </xf>
    <xf numFmtId="44" fontId="4" fillId="2" borderId="0" xfId="0" applyNumberFormat="1" applyFont="1" applyFill="1" applyBorder="1" applyAlignment="1" applyProtection="1">
      <alignment horizontal="right"/>
    </xf>
    <xf numFmtId="0" fontId="0" fillId="2" borderId="0" xfId="0" applyFill="1"/>
    <xf numFmtId="0" fontId="1" fillId="7" borderId="2" xfId="0" applyFont="1" applyFill="1" applyBorder="1" applyAlignment="1" applyProtection="1">
      <alignment vertical="center" wrapText="1"/>
    </xf>
    <xf numFmtId="44" fontId="10" fillId="4" borderId="6" xfId="0" applyNumberFormat="1" applyFont="1" applyFill="1" applyBorder="1" applyAlignment="1" applyProtection="1">
      <alignment vertical="center" wrapText="1"/>
    </xf>
    <xf numFmtId="0" fontId="23" fillId="0" borderId="0" xfId="0" applyFont="1"/>
    <xf numFmtId="0" fontId="18" fillId="2" borderId="0" xfId="0" quotePrefix="1" applyFont="1" applyFill="1" applyBorder="1" applyAlignment="1" applyProtection="1">
      <alignment horizontal="center" vertical="top"/>
    </xf>
    <xf numFmtId="0" fontId="10" fillId="7" borderId="1" xfId="0" applyFont="1" applyFill="1" applyBorder="1" applyAlignment="1" applyProtection="1">
      <alignment horizontal="left" vertical="center" wrapText="1"/>
    </xf>
    <xf numFmtId="0" fontId="24" fillId="2" borderId="0" xfId="0" applyFont="1" applyFill="1" applyBorder="1" applyProtection="1"/>
    <xf numFmtId="0" fontId="24" fillId="2" borderId="0" xfId="0" applyFont="1" applyFill="1" applyBorder="1" applyAlignment="1" applyProtection="1">
      <alignment vertical="center"/>
    </xf>
    <xf numFmtId="0" fontId="26" fillId="2" borderId="0" xfId="0" applyFont="1" applyFill="1" applyBorder="1" applyAlignment="1" applyProtection="1">
      <alignment vertical="center"/>
    </xf>
    <xf numFmtId="0" fontId="6" fillId="9" borderId="1" xfId="0" applyFont="1" applyFill="1" applyBorder="1" applyAlignment="1" applyProtection="1">
      <alignment horizontal="center" vertical="center" wrapText="1"/>
    </xf>
    <xf numFmtId="0" fontId="4" fillId="9" borderId="1" xfId="0" applyFont="1" applyFill="1" applyBorder="1" applyAlignment="1" applyProtection="1">
      <alignment horizontal="center" vertical="center" wrapText="1"/>
    </xf>
    <xf numFmtId="0" fontId="4" fillId="9" borderId="4" xfId="0" applyFont="1" applyFill="1" applyBorder="1" applyAlignment="1" applyProtection="1">
      <alignment horizontal="center" vertical="center" wrapText="1"/>
    </xf>
    <xf numFmtId="0" fontId="10" fillId="4" borderId="1" xfId="0" applyNumberFormat="1" applyFont="1" applyFill="1" applyBorder="1" applyAlignment="1" applyProtection="1">
      <alignment vertical="center" wrapText="1"/>
    </xf>
    <xf numFmtId="0" fontId="5" fillId="3" borderId="25" xfId="0" applyFont="1" applyFill="1" applyBorder="1" applyAlignment="1" applyProtection="1">
      <alignment horizontal="center" vertical="center" wrapText="1"/>
    </xf>
    <xf numFmtId="0" fontId="5" fillId="3" borderId="26" xfId="0" applyFont="1" applyFill="1" applyBorder="1" applyAlignment="1" applyProtection="1">
      <alignment horizontal="center" vertical="center" wrapText="1"/>
    </xf>
    <xf numFmtId="0" fontId="5" fillId="3" borderId="27" xfId="0" applyFont="1" applyFill="1" applyBorder="1" applyAlignment="1" applyProtection="1">
      <alignment horizontal="center" vertical="center" wrapText="1"/>
    </xf>
    <xf numFmtId="0" fontId="11" fillId="7" borderId="19" xfId="0" applyFont="1" applyFill="1" applyBorder="1" applyAlignment="1" applyProtection="1">
      <alignment vertical="center" wrapText="1"/>
    </xf>
    <xf numFmtId="0" fontId="11" fillId="7" borderId="21" xfId="0" applyFont="1" applyFill="1" applyBorder="1" applyAlignment="1" applyProtection="1">
      <alignment vertical="center" wrapText="1"/>
    </xf>
    <xf numFmtId="0" fontId="10" fillId="4" borderId="22" xfId="0" applyNumberFormat="1" applyFont="1" applyFill="1" applyBorder="1" applyAlignment="1" applyProtection="1">
      <alignment vertical="center" wrapText="1"/>
    </xf>
    <xf numFmtId="0" fontId="4" fillId="5" borderId="12" xfId="0" applyFont="1" applyFill="1" applyBorder="1" applyAlignment="1" applyProtection="1">
      <alignment horizontal="right" vertical="center"/>
    </xf>
    <xf numFmtId="0" fontId="28" fillId="2" borderId="1" xfId="0" applyFont="1" applyFill="1" applyBorder="1" applyAlignment="1" applyProtection="1">
      <alignment vertical="center" wrapText="1"/>
    </xf>
    <xf numFmtId="2" fontId="4" fillId="5" borderId="13" xfId="0" applyNumberFormat="1" applyFont="1" applyFill="1" applyBorder="1" applyAlignment="1" applyProtection="1">
      <alignment vertical="center"/>
    </xf>
    <xf numFmtId="0" fontId="29" fillId="0" borderId="0" xfId="0" applyFont="1"/>
    <xf numFmtId="0" fontId="0" fillId="0" borderId="20" xfId="0" applyBorder="1" applyProtection="1">
      <protection locked="0"/>
    </xf>
    <xf numFmtId="0" fontId="0" fillId="0" borderId="23" xfId="0" applyBorder="1" applyProtection="1">
      <protection locked="0"/>
    </xf>
    <xf numFmtId="0" fontId="30" fillId="0" borderId="0" xfId="0" applyFont="1" applyProtection="1"/>
    <xf numFmtId="44" fontId="12" fillId="6" borderId="1" xfId="0" applyNumberFormat="1" applyFont="1" applyFill="1" applyBorder="1" applyAlignment="1" applyProtection="1">
      <alignment horizontal="right" vertical="center"/>
    </xf>
    <xf numFmtId="0" fontId="18" fillId="2" borderId="0" xfId="0" applyFont="1" applyFill="1" applyBorder="1" applyAlignment="1" applyProtection="1">
      <alignment vertical="top" wrapText="1"/>
    </xf>
    <xf numFmtId="0" fontId="0" fillId="0" borderId="0" xfId="0" applyAlignment="1">
      <alignment vertical="top" wrapText="1"/>
    </xf>
    <xf numFmtId="0" fontId="4" fillId="9" borderId="7" xfId="0" applyFont="1" applyFill="1" applyBorder="1" applyAlignment="1" applyProtection="1">
      <alignment horizontal="center" vertical="center" wrapText="1"/>
    </xf>
    <xf numFmtId="0" fontId="4" fillId="9" borderId="11" xfId="0" applyFont="1" applyFill="1" applyBorder="1" applyAlignment="1" applyProtection="1">
      <alignment horizontal="center" vertical="center" wrapText="1"/>
    </xf>
    <xf numFmtId="0" fontId="4" fillId="9" borderId="8" xfId="0" applyFont="1" applyFill="1" applyBorder="1" applyAlignment="1" applyProtection="1">
      <alignment horizontal="center" vertical="center" wrapText="1"/>
    </xf>
    <xf numFmtId="0" fontId="4" fillId="9" borderId="1" xfId="0" applyFont="1" applyFill="1" applyBorder="1" applyAlignment="1" applyProtection="1">
      <alignment horizontal="center" vertical="center" wrapText="1"/>
    </xf>
    <xf numFmtId="0" fontId="4" fillId="9" borderId="5" xfId="0" applyFont="1" applyFill="1" applyBorder="1" applyAlignment="1" applyProtection="1">
      <alignment horizontal="center" vertical="center" wrapText="1"/>
    </xf>
    <xf numFmtId="0" fontId="4" fillId="9" borderId="10" xfId="0" applyFont="1" applyFill="1" applyBorder="1" applyAlignment="1" applyProtection="1">
      <alignment horizontal="center" vertical="center" wrapText="1"/>
    </xf>
    <xf numFmtId="0" fontId="4" fillId="9" borderId="9" xfId="0" applyFont="1" applyFill="1" applyBorder="1" applyAlignment="1" applyProtection="1">
      <alignment horizontal="center" vertical="center" wrapText="1"/>
    </xf>
    <xf numFmtId="0" fontId="4" fillId="2" borderId="1" xfId="0" applyFont="1" applyFill="1" applyBorder="1" applyAlignment="1" applyProtection="1">
      <alignment horizontal="left" vertical="center"/>
      <protection locked="0"/>
    </xf>
    <xf numFmtId="0" fontId="12" fillId="6" borderId="2" xfId="0" applyFont="1" applyFill="1" applyBorder="1" applyAlignment="1" applyProtection="1">
      <alignment horizontal="right" vertical="center"/>
    </xf>
    <xf numFmtId="0" fontId="0" fillId="0" borderId="6" xfId="0" applyBorder="1" applyAlignment="1">
      <alignment vertical="center"/>
    </xf>
    <xf numFmtId="0" fontId="0" fillId="0" borderId="3" xfId="0" applyBorder="1" applyAlignment="1">
      <alignment vertical="center"/>
    </xf>
    <xf numFmtId="0" fontId="24" fillId="0" borderId="0" xfId="0" applyFont="1" applyBorder="1" applyAlignment="1" applyProtection="1">
      <alignment horizontal="center" vertical="top" wrapText="1"/>
    </xf>
    <xf numFmtId="0" fontId="0" fillId="0" borderId="10" xfId="0" applyBorder="1" applyAlignment="1"/>
    <xf numFmtId="0" fontId="27" fillId="0" borderId="16"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14" xfId="0" applyFont="1" applyBorder="1" applyAlignment="1">
      <alignment horizontal="center" vertical="center" wrapText="1"/>
    </xf>
    <xf numFmtId="0" fontId="27" fillId="0" borderId="24" xfId="0" applyFont="1" applyBorder="1" applyAlignment="1">
      <alignment horizontal="center" vertical="center" wrapText="1"/>
    </xf>
    <xf numFmtId="0" fontId="27" fillId="0" borderId="15" xfId="0" applyFont="1" applyBorder="1" applyAlignment="1">
      <alignment horizontal="center" vertical="center" wrapText="1"/>
    </xf>
  </cellXfs>
  <cellStyles count="1">
    <cellStyle name="Normal" xfId="0" builtinId="0"/>
  </cellStyles>
  <dxfs count="37">
    <dxf>
      <font>
        <color rgb="FF9C0006"/>
      </font>
      <fill>
        <patternFill>
          <bgColor rgb="FFFFC7CE"/>
        </patternFill>
      </fill>
    </dxf>
    <dxf>
      <fill>
        <patternFill>
          <bgColor theme="5" tint="0.39994506668294322"/>
        </patternFill>
      </fill>
    </dxf>
    <dxf>
      <font>
        <strike/>
        <color theme="2" tint="-0.24994659260841701"/>
      </font>
      <fill>
        <patternFill>
          <bgColor theme="0" tint="-0.14996795556505021"/>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ont>
        <strike/>
        <color theme="2" tint="-0.24994659260841701"/>
      </font>
      <fill>
        <patternFill>
          <bgColor theme="0" tint="-0.14996795556505021"/>
        </patternFill>
      </fill>
    </dxf>
    <dxf>
      <fill>
        <patternFill>
          <bgColor theme="0" tint="-0.14996795556505021"/>
        </patternFill>
      </fill>
    </dxf>
    <dxf>
      <fill>
        <patternFill>
          <bgColor theme="0" tint="-0.14996795556505021"/>
        </patternFill>
      </fill>
    </dxf>
    <dxf>
      <font>
        <strike/>
        <color theme="2" tint="-0.24994659260841701"/>
      </font>
      <fill>
        <patternFill>
          <bgColor theme="0" tint="-0.14996795556505021"/>
        </patternFill>
      </fill>
    </dxf>
    <dxf>
      <font>
        <color rgb="FF9C0006"/>
      </font>
      <fill>
        <patternFill>
          <bgColor rgb="FFFFC7CE"/>
        </patternFill>
      </fill>
    </dxf>
    <dxf>
      <fill>
        <patternFill>
          <bgColor theme="5" tint="0.39994506668294322"/>
        </patternFill>
      </fill>
    </dxf>
    <dxf>
      <font>
        <color rgb="FF9C0006"/>
      </font>
      <fill>
        <patternFill>
          <bgColor rgb="FFFFC7CE"/>
        </patternFill>
      </fill>
    </dxf>
    <dxf>
      <font>
        <color rgb="FF9C0006"/>
      </font>
      <fill>
        <patternFill>
          <bgColor rgb="FFFFC7CE"/>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ont>
        <color rgb="FF9C0006"/>
      </font>
      <fill>
        <patternFill>
          <bgColor rgb="FFFFC7CE"/>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s>
  <tableStyles count="0" defaultTableStyle="TableStyleMedium2" defaultPivotStyle="PivotStyleLight16"/>
  <colors>
    <mruColors>
      <color rgb="FFFFF2CC"/>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383680</xdr:colOff>
      <xdr:row>7</xdr:row>
      <xdr:rowOff>28045</xdr:rowOff>
    </xdr:from>
    <xdr:to>
      <xdr:col>1</xdr:col>
      <xdr:colOff>322372</xdr:colOff>
      <xdr:row>10</xdr:row>
      <xdr:rowOff>40</xdr:rowOff>
    </xdr:to>
    <xdr:sp macro="" textlink="">
      <xdr:nvSpPr>
        <xdr:cNvPr id="4" name="Flowchart: Process 3"/>
        <xdr:cNvSpPr/>
      </xdr:nvSpPr>
      <xdr:spPr>
        <a:xfrm>
          <a:off x="383680" y="1552045"/>
          <a:ext cx="548292" cy="543495"/>
        </a:xfrm>
        <a:prstGeom prst="flowChartProcess">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400"/>
            <a:t>Input job details, </a:t>
          </a:r>
          <a:r>
            <a:rPr lang="en-GB" sz="400" b="0">
              <a:solidFill>
                <a:schemeClr val="bg1"/>
              </a:solidFill>
            </a:rPr>
            <a:t>select delivery</a:t>
          </a:r>
          <a:r>
            <a:rPr lang="en-GB" sz="400" b="0" baseline="0">
              <a:solidFill>
                <a:schemeClr val="bg1"/>
              </a:solidFill>
            </a:rPr>
            <a:t> route, </a:t>
          </a:r>
          <a:r>
            <a:rPr lang="en-GB" sz="400"/>
            <a:t>material quantities (UU &amp; SLP work) and plot quantity into Ready Reckoner</a:t>
          </a:r>
        </a:p>
      </xdr:txBody>
    </xdr:sp>
    <xdr:clientData/>
  </xdr:twoCellAnchor>
  <xdr:twoCellAnchor>
    <xdr:from>
      <xdr:col>1</xdr:col>
      <xdr:colOff>570919</xdr:colOff>
      <xdr:row>7</xdr:row>
      <xdr:rowOff>31220</xdr:rowOff>
    </xdr:from>
    <xdr:to>
      <xdr:col>2</xdr:col>
      <xdr:colOff>509611</xdr:colOff>
      <xdr:row>10</xdr:row>
      <xdr:rowOff>3215</xdr:rowOff>
    </xdr:to>
    <xdr:sp macro="" textlink="">
      <xdr:nvSpPr>
        <xdr:cNvPr id="5" name="Flowchart: Process 4"/>
        <xdr:cNvSpPr/>
      </xdr:nvSpPr>
      <xdr:spPr>
        <a:xfrm>
          <a:off x="1180519" y="1555220"/>
          <a:ext cx="548292" cy="543495"/>
        </a:xfrm>
        <a:prstGeom prst="flowChartProcess">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400"/>
            <a:t>Calculate UU costs and Scheme Cost</a:t>
          </a:r>
        </a:p>
      </xdr:txBody>
    </xdr:sp>
    <xdr:clientData/>
  </xdr:twoCellAnchor>
  <xdr:twoCellAnchor>
    <xdr:from>
      <xdr:col>3</xdr:col>
      <xdr:colOff>153503</xdr:colOff>
      <xdr:row>7</xdr:row>
      <xdr:rowOff>22260</xdr:rowOff>
    </xdr:from>
    <xdr:to>
      <xdr:col>5</xdr:col>
      <xdr:colOff>16888</xdr:colOff>
      <xdr:row>10</xdr:row>
      <xdr:rowOff>13299</xdr:rowOff>
    </xdr:to>
    <xdr:sp macro="" textlink="">
      <xdr:nvSpPr>
        <xdr:cNvPr id="6" name="Flowchart: Decision 5"/>
        <xdr:cNvSpPr/>
      </xdr:nvSpPr>
      <xdr:spPr>
        <a:xfrm>
          <a:off x="1982303" y="1546260"/>
          <a:ext cx="1082585" cy="562539"/>
        </a:xfrm>
        <a:prstGeom prst="flowChartDecision">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400">
              <a:solidFill>
                <a:schemeClr val="tx1"/>
              </a:solidFill>
            </a:rPr>
            <a:t>Is development type Household or Non-household/mixed?</a:t>
          </a:r>
        </a:p>
      </xdr:txBody>
    </xdr:sp>
    <xdr:clientData/>
  </xdr:twoCellAnchor>
  <xdr:twoCellAnchor>
    <xdr:from>
      <xdr:col>7</xdr:col>
      <xdr:colOff>499160</xdr:colOff>
      <xdr:row>15</xdr:row>
      <xdr:rowOff>38031</xdr:rowOff>
    </xdr:from>
    <xdr:to>
      <xdr:col>9</xdr:col>
      <xdr:colOff>362545</xdr:colOff>
      <xdr:row>18</xdr:row>
      <xdr:rowOff>29070</xdr:rowOff>
    </xdr:to>
    <xdr:sp macro="" textlink="">
      <xdr:nvSpPr>
        <xdr:cNvPr id="7" name="Flowchart: Decision 6"/>
        <xdr:cNvSpPr/>
      </xdr:nvSpPr>
      <xdr:spPr>
        <a:xfrm>
          <a:off x="4766360" y="2895531"/>
          <a:ext cx="1082585" cy="562539"/>
        </a:xfrm>
        <a:prstGeom prst="flowChartDecision">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400">
              <a:solidFill>
                <a:schemeClr val="tx1"/>
              </a:solidFill>
            </a:rPr>
            <a:t>Is Scheme Allowance greater than Scheme Cost? </a:t>
          </a:r>
          <a:endParaRPr lang="en-GB" sz="400" b="1">
            <a:solidFill>
              <a:srgbClr val="FF0000"/>
            </a:solidFill>
          </a:endParaRPr>
        </a:p>
      </xdr:txBody>
    </xdr:sp>
    <xdr:clientData/>
  </xdr:twoCellAnchor>
  <xdr:twoCellAnchor>
    <xdr:from>
      <xdr:col>9</xdr:col>
      <xdr:colOff>115865</xdr:colOff>
      <xdr:row>19</xdr:row>
      <xdr:rowOff>22470</xdr:rowOff>
    </xdr:from>
    <xdr:to>
      <xdr:col>10</xdr:col>
      <xdr:colOff>53409</xdr:colOff>
      <xdr:row>21</xdr:row>
      <xdr:rowOff>184745</xdr:rowOff>
    </xdr:to>
    <xdr:sp macro="" textlink="">
      <xdr:nvSpPr>
        <xdr:cNvPr id="8" name="Flowchart: Process 7"/>
        <xdr:cNvSpPr/>
      </xdr:nvSpPr>
      <xdr:spPr>
        <a:xfrm>
          <a:off x="5602265" y="3641970"/>
          <a:ext cx="547144" cy="543275"/>
        </a:xfrm>
        <a:prstGeom prst="flowChartProcess">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400"/>
            <a:t>Calculate Income Offset Payment by subtracting UU Costs from Scheme Cost</a:t>
          </a:r>
        </a:p>
      </xdr:txBody>
    </xdr:sp>
    <xdr:clientData/>
  </xdr:twoCellAnchor>
  <xdr:twoCellAnchor>
    <xdr:from>
      <xdr:col>7</xdr:col>
      <xdr:colOff>197334</xdr:colOff>
      <xdr:row>19</xdr:row>
      <xdr:rowOff>15701</xdr:rowOff>
    </xdr:from>
    <xdr:to>
      <xdr:col>8</xdr:col>
      <xdr:colOff>134878</xdr:colOff>
      <xdr:row>21</xdr:row>
      <xdr:rowOff>177976</xdr:rowOff>
    </xdr:to>
    <xdr:sp macro="" textlink="">
      <xdr:nvSpPr>
        <xdr:cNvPr id="9" name="Flowchart: Process 8"/>
        <xdr:cNvSpPr/>
      </xdr:nvSpPr>
      <xdr:spPr>
        <a:xfrm>
          <a:off x="4464534" y="3635201"/>
          <a:ext cx="547144" cy="543275"/>
        </a:xfrm>
        <a:prstGeom prst="flowChartProcess">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400"/>
            <a:t>Calculate Income Offset Payment by subtracting UU Costs from Scheme Allowance</a:t>
          </a:r>
        </a:p>
      </xdr:txBody>
    </xdr:sp>
    <xdr:clientData/>
  </xdr:twoCellAnchor>
  <xdr:twoCellAnchor>
    <xdr:from>
      <xdr:col>4</xdr:col>
      <xdr:colOff>85196</xdr:colOff>
      <xdr:row>4</xdr:row>
      <xdr:rowOff>172350</xdr:rowOff>
    </xdr:from>
    <xdr:to>
      <xdr:col>5</xdr:col>
      <xdr:colOff>278803</xdr:colOff>
      <xdr:row>7</xdr:row>
      <xdr:rowOff>22261</xdr:rowOff>
    </xdr:to>
    <xdr:cxnSp macro="">
      <xdr:nvCxnSpPr>
        <xdr:cNvPr id="10" name="Elbow Connector 9"/>
        <xdr:cNvCxnSpPr>
          <a:stCxn id="6" idx="0"/>
          <a:endCxn id="32" idx="1"/>
        </xdr:cNvCxnSpPr>
      </xdr:nvCxnSpPr>
      <xdr:spPr>
        <a:xfrm rot="5400000" flipH="1" flipV="1">
          <a:off x="2714494" y="933952"/>
          <a:ext cx="421411" cy="803207"/>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489450</xdr:colOff>
      <xdr:row>6</xdr:row>
      <xdr:rowOff>914</xdr:rowOff>
    </xdr:from>
    <xdr:to>
      <xdr:col>4</xdr:col>
      <xdr:colOff>290540</xdr:colOff>
      <xdr:row>6</xdr:row>
      <xdr:rowOff>154802</xdr:rowOff>
    </xdr:to>
    <xdr:sp macro="" textlink="">
      <xdr:nvSpPr>
        <xdr:cNvPr id="11" name="TextBox 21"/>
        <xdr:cNvSpPr txBox="1"/>
      </xdr:nvSpPr>
      <xdr:spPr>
        <a:xfrm>
          <a:off x="2318250" y="1334414"/>
          <a:ext cx="410690" cy="153888"/>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400"/>
            <a:t>Household</a:t>
          </a:r>
        </a:p>
      </xdr:txBody>
    </xdr:sp>
    <xdr:clientData/>
  </xdr:twoCellAnchor>
  <xdr:twoCellAnchor>
    <xdr:from>
      <xdr:col>4</xdr:col>
      <xdr:colOff>85196</xdr:colOff>
      <xdr:row>10</xdr:row>
      <xdr:rowOff>13298</xdr:rowOff>
    </xdr:from>
    <xdr:to>
      <xdr:col>5</xdr:col>
      <xdr:colOff>278803</xdr:colOff>
      <xdr:row>12</xdr:row>
      <xdr:rowOff>80503</xdr:rowOff>
    </xdr:to>
    <xdr:cxnSp macro="">
      <xdr:nvCxnSpPr>
        <xdr:cNvPr id="12" name="Elbow Connector 11"/>
        <xdr:cNvCxnSpPr>
          <a:stCxn id="6" idx="2"/>
          <a:endCxn id="33" idx="1"/>
        </xdr:cNvCxnSpPr>
      </xdr:nvCxnSpPr>
      <xdr:spPr>
        <a:xfrm rot="16200000" flipH="1">
          <a:off x="2701097" y="1931297"/>
          <a:ext cx="448205" cy="803207"/>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364985</xdr:colOff>
      <xdr:row>10</xdr:row>
      <xdr:rowOff>41672</xdr:rowOff>
    </xdr:from>
    <xdr:to>
      <xdr:col>4</xdr:col>
      <xdr:colOff>441791</xdr:colOff>
      <xdr:row>11</xdr:row>
      <xdr:rowOff>5060</xdr:rowOff>
    </xdr:to>
    <xdr:sp macro="" textlink="">
      <xdr:nvSpPr>
        <xdr:cNvPr id="13" name="TextBox 24"/>
        <xdr:cNvSpPr txBox="1"/>
      </xdr:nvSpPr>
      <xdr:spPr>
        <a:xfrm>
          <a:off x="2193785" y="2137172"/>
          <a:ext cx="686406" cy="153888"/>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400"/>
            <a:t>Non-Household / Mixed</a:t>
          </a:r>
        </a:p>
      </xdr:txBody>
    </xdr:sp>
    <xdr:clientData/>
  </xdr:twoCellAnchor>
  <xdr:twoCellAnchor>
    <xdr:from>
      <xdr:col>6</xdr:col>
      <xdr:colOff>216347</xdr:colOff>
      <xdr:row>4</xdr:row>
      <xdr:rowOff>172349</xdr:rowOff>
    </xdr:from>
    <xdr:to>
      <xdr:col>8</xdr:col>
      <xdr:colOff>430853</xdr:colOff>
      <xdr:row>15</xdr:row>
      <xdr:rowOff>38031</xdr:rowOff>
    </xdr:to>
    <xdr:cxnSp macro="">
      <xdr:nvCxnSpPr>
        <xdr:cNvPr id="14" name="Elbow Connector 13"/>
        <xdr:cNvCxnSpPr>
          <a:stCxn id="32" idx="3"/>
          <a:endCxn id="7" idx="0"/>
        </xdr:cNvCxnSpPr>
      </xdr:nvCxnSpPr>
      <xdr:spPr>
        <a:xfrm>
          <a:off x="3873947" y="934349"/>
          <a:ext cx="1433706" cy="1961182"/>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362545</xdr:colOff>
      <xdr:row>16</xdr:row>
      <xdr:rowOff>128801</xdr:rowOff>
    </xdr:from>
    <xdr:to>
      <xdr:col>9</xdr:col>
      <xdr:colOff>389437</xdr:colOff>
      <xdr:row>19</xdr:row>
      <xdr:rowOff>22470</xdr:rowOff>
    </xdr:to>
    <xdr:cxnSp macro="">
      <xdr:nvCxnSpPr>
        <xdr:cNvPr id="15" name="Elbow Connector 14"/>
        <xdr:cNvCxnSpPr>
          <a:stCxn id="7" idx="3"/>
          <a:endCxn id="8" idx="0"/>
        </xdr:cNvCxnSpPr>
      </xdr:nvCxnSpPr>
      <xdr:spPr>
        <a:xfrm>
          <a:off x="5848945" y="3176801"/>
          <a:ext cx="26892" cy="465169"/>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470906</xdr:colOff>
      <xdr:row>16</xdr:row>
      <xdr:rowOff>128801</xdr:rowOff>
    </xdr:from>
    <xdr:to>
      <xdr:col>7</xdr:col>
      <xdr:colOff>499160</xdr:colOff>
      <xdr:row>19</xdr:row>
      <xdr:rowOff>15701</xdr:rowOff>
    </xdr:to>
    <xdr:cxnSp macro="">
      <xdr:nvCxnSpPr>
        <xdr:cNvPr id="16" name="Elbow Connector 15"/>
        <xdr:cNvCxnSpPr>
          <a:stCxn id="7" idx="1"/>
          <a:endCxn id="9" idx="0"/>
        </xdr:cNvCxnSpPr>
      </xdr:nvCxnSpPr>
      <xdr:spPr>
        <a:xfrm rot="10800000" flipV="1">
          <a:off x="4738106" y="3176801"/>
          <a:ext cx="28254" cy="458400"/>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352407</xdr:colOff>
      <xdr:row>17</xdr:row>
      <xdr:rowOff>61261</xdr:rowOff>
    </xdr:from>
    <xdr:to>
      <xdr:col>9</xdr:col>
      <xdr:colOff>562721</xdr:colOff>
      <xdr:row>18</xdr:row>
      <xdr:rowOff>24649</xdr:rowOff>
    </xdr:to>
    <xdr:sp macro="" textlink="">
      <xdr:nvSpPr>
        <xdr:cNvPr id="17" name="TextBox 32"/>
        <xdr:cNvSpPr txBox="1"/>
      </xdr:nvSpPr>
      <xdr:spPr>
        <a:xfrm>
          <a:off x="5838807" y="3299761"/>
          <a:ext cx="210314" cy="153888"/>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400"/>
            <a:t>Y</a:t>
          </a:r>
        </a:p>
      </xdr:txBody>
    </xdr:sp>
    <xdr:clientData/>
  </xdr:twoCellAnchor>
  <xdr:twoCellAnchor>
    <xdr:from>
      <xdr:col>7</xdr:col>
      <xdr:colOff>303164</xdr:colOff>
      <xdr:row>17</xdr:row>
      <xdr:rowOff>88925</xdr:rowOff>
    </xdr:from>
    <xdr:to>
      <xdr:col>7</xdr:col>
      <xdr:colOff>521494</xdr:colOff>
      <xdr:row>18</xdr:row>
      <xdr:rowOff>52313</xdr:rowOff>
    </xdr:to>
    <xdr:sp macro="" textlink="">
      <xdr:nvSpPr>
        <xdr:cNvPr id="18" name="TextBox 33"/>
        <xdr:cNvSpPr txBox="1"/>
      </xdr:nvSpPr>
      <xdr:spPr>
        <a:xfrm>
          <a:off x="4570364" y="3327425"/>
          <a:ext cx="218330" cy="153888"/>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400"/>
            <a:t>N</a:t>
          </a:r>
        </a:p>
      </xdr:txBody>
    </xdr:sp>
    <xdr:clientData/>
  </xdr:twoCellAnchor>
  <xdr:twoCellAnchor>
    <xdr:from>
      <xdr:col>1</xdr:col>
      <xdr:colOff>322372</xdr:colOff>
      <xdr:row>8</xdr:row>
      <xdr:rowOff>109293</xdr:rowOff>
    </xdr:from>
    <xdr:to>
      <xdr:col>1</xdr:col>
      <xdr:colOff>570919</xdr:colOff>
      <xdr:row>8</xdr:row>
      <xdr:rowOff>112468</xdr:rowOff>
    </xdr:to>
    <xdr:cxnSp macro="">
      <xdr:nvCxnSpPr>
        <xdr:cNvPr id="19" name="Elbow Connector 18"/>
        <xdr:cNvCxnSpPr>
          <a:stCxn id="4" idx="3"/>
          <a:endCxn id="5" idx="1"/>
        </xdr:cNvCxnSpPr>
      </xdr:nvCxnSpPr>
      <xdr:spPr>
        <a:xfrm>
          <a:off x="931972" y="1823793"/>
          <a:ext cx="248547" cy="3175"/>
        </a:xfrm>
        <a:prstGeom prst="bentConnector3">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509611</xdr:colOff>
      <xdr:row>8</xdr:row>
      <xdr:rowOff>112468</xdr:rowOff>
    </xdr:from>
    <xdr:to>
      <xdr:col>3</xdr:col>
      <xdr:colOff>153503</xdr:colOff>
      <xdr:row>8</xdr:row>
      <xdr:rowOff>113030</xdr:rowOff>
    </xdr:to>
    <xdr:cxnSp macro="">
      <xdr:nvCxnSpPr>
        <xdr:cNvPr id="20" name="Elbow Connector 19"/>
        <xdr:cNvCxnSpPr>
          <a:stCxn id="5" idx="3"/>
          <a:endCxn id="6" idx="1"/>
        </xdr:cNvCxnSpPr>
      </xdr:nvCxnSpPr>
      <xdr:spPr>
        <a:xfrm>
          <a:off x="1728811" y="1826968"/>
          <a:ext cx="253492" cy="562"/>
        </a:xfrm>
        <a:prstGeom prst="bentConnector3">
          <a:avLst>
            <a:gd name="adj1" fmla="val 50000"/>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501060</xdr:colOff>
      <xdr:row>23</xdr:row>
      <xdr:rowOff>122709</xdr:rowOff>
    </xdr:from>
    <xdr:to>
      <xdr:col>9</xdr:col>
      <xdr:colOff>364445</xdr:colOff>
      <xdr:row>26</xdr:row>
      <xdr:rowOff>113748</xdr:rowOff>
    </xdr:to>
    <xdr:sp macro="" textlink="">
      <xdr:nvSpPr>
        <xdr:cNvPr id="21" name="Flowchart: Decision 20"/>
        <xdr:cNvSpPr/>
      </xdr:nvSpPr>
      <xdr:spPr>
        <a:xfrm>
          <a:off x="4768260" y="4504209"/>
          <a:ext cx="1082585" cy="562539"/>
        </a:xfrm>
        <a:prstGeom prst="flowChartDecision">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400">
              <a:solidFill>
                <a:schemeClr val="tx1"/>
              </a:solidFill>
            </a:rPr>
            <a:t>Is Income Offset Payment value positive or negative? </a:t>
          </a:r>
          <a:endParaRPr lang="en-GB" sz="400" b="1">
            <a:solidFill>
              <a:srgbClr val="FF0000"/>
            </a:solidFill>
          </a:endParaRPr>
        </a:p>
      </xdr:txBody>
    </xdr:sp>
    <xdr:clientData/>
  </xdr:twoCellAnchor>
  <xdr:twoCellAnchor>
    <xdr:from>
      <xdr:col>7</xdr:col>
      <xdr:colOff>470906</xdr:colOff>
      <xdr:row>21</xdr:row>
      <xdr:rowOff>177975</xdr:rowOff>
    </xdr:from>
    <xdr:to>
      <xdr:col>8</xdr:col>
      <xdr:colOff>432753</xdr:colOff>
      <xdr:row>23</xdr:row>
      <xdr:rowOff>122708</xdr:rowOff>
    </xdr:to>
    <xdr:cxnSp macro="">
      <xdr:nvCxnSpPr>
        <xdr:cNvPr id="22" name="Elbow Connector 21"/>
        <xdr:cNvCxnSpPr>
          <a:stCxn id="9" idx="2"/>
          <a:endCxn id="21" idx="0"/>
        </xdr:cNvCxnSpPr>
      </xdr:nvCxnSpPr>
      <xdr:spPr>
        <a:xfrm rot="16200000" flipH="1">
          <a:off x="4860963" y="4055618"/>
          <a:ext cx="325733" cy="571447"/>
        </a:xfrm>
        <a:prstGeom prst="bentConnector3">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432753</xdr:colOff>
      <xdr:row>21</xdr:row>
      <xdr:rowOff>184745</xdr:rowOff>
    </xdr:from>
    <xdr:to>
      <xdr:col>9</xdr:col>
      <xdr:colOff>389437</xdr:colOff>
      <xdr:row>23</xdr:row>
      <xdr:rowOff>122709</xdr:rowOff>
    </xdr:to>
    <xdr:cxnSp macro="">
      <xdr:nvCxnSpPr>
        <xdr:cNvPr id="23" name="Elbow Connector 22"/>
        <xdr:cNvCxnSpPr>
          <a:stCxn id="8" idx="2"/>
          <a:endCxn id="21" idx="0"/>
        </xdr:cNvCxnSpPr>
      </xdr:nvCxnSpPr>
      <xdr:spPr>
        <a:xfrm rot="5400000">
          <a:off x="5433213" y="4061585"/>
          <a:ext cx="318964" cy="566284"/>
        </a:xfrm>
        <a:prstGeom prst="bentConnector3">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198660</xdr:colOff>
      <xdr:row>27</xdr:row>
      <xdr:rowOff>82584</xdr:rowOff>
    </xdr:from>
    <xdr:to>
      <xdr:col>8</xdr:col>
      <xdr:colOff>136204</xdr:colOff>
      <xdr:row>30</xdr:row>
      <xdr:rowOff>54359</xdr:rowOff>
    </xdr:to>
    <xdr:sp macro="" textlink="">
      <xdr:nvSpPr>
        <xdr:cNvPr id="24" name="Flowchart: Process 23"/>
        <xdr:cNvSpPr/>
      </xdr:nvSpPr>
      <xdr:spPr>
        <a:xfrm>
          <a:off x="4465860" y="5226084"/>
          <a:ext cx="547144" cy="543275"/>
        </a:xfrm>
        <a:prstGeom prst="flowChartProcess">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400"/>
            <a:t>UU pays SLP final offset figure</a:t>
          </a:r>
        </a:p>
      </xdr:txBody>
    </xdr:sp>
    <xdr:clientData/>
  </xdr:twoCellAnchor>
  <xdr:twoCellAnchor>
    <xdr:from>
      <xdr:col>9</xdr:col>
      <xdr:colOff>117060</xdr:colOff>
      <xdr:row>27</xdr:row>
      <xdr:rowOff>82584</xdr:rowOff>
    </xdr:from>
    <xdr:to>
      <xdr:col>10</xdr:col>
      <xdr:colOff>54604</xdr:colOff>
      <xdr:row>30</xdr:row>
      <xdr:rowOff>54359</xdr:rowOff>
    </xdr:to>
    <xdr:sp macro="" textlink="">
      <xdr:nvSpPr>
        <xdr:cNvPr id="25" name="Flowchart: Process 24"/>
        <xdr:cNvSpPr/>
      </xdr:nvSpPr>
      <xdr:spPr>
        <a:xfrm>
          <a:off x="5603460" y="5226084"/>
          <a:ext cx="547144" cy="543275"/>
        </a:xfrm>
        <a:prstGeom prst="flowChartProcess">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400"/>
            <a:t>UU invoices SLP final offset figure</a:t>
          </a:r>
        </a:p>
      </xdr:txBody>
    </xdr:sp>
    <xdr:clientData/>
  </xdr:twoCellAnchor>
  <xdr:twoCellAnchor>
    <xdr:from>
      <xdr:col>7</xdr:col>
      <xdr:colOff>472232</xdr:colOff>
      <xdr:row>25</xdr:row>
      <xdr:rowOff>22978</xdr:rowOff>
    </xdr:from>
    <xdr:to>
      <xdr:col>7</xdr:col>
      <xdr:colOff>501060</xdr:colOff>
      <xdr:row>27</xdr:row>
      <xdr:rowOff>82583</xdr:rowOff>
    </xdr:to>
    <xdr:cxnSp macro="">
      <xdr:nvCxnSpPr>
        <xdr:cNvPr id="26" name="Elbow Connector 25"/>
        <xdr:cNvCxnSpPr>
          <a:stCxn id="21" idx="1"/>
          <a:endCxn id="24" idx="0"/>
        </xdr:cNvCxnSpPr>
      </xdr:nvCxnSpPr>
      <xdr:spPr>
        <a:xfrm rot="10800000" flipV="1">
          <a:off x="4739432" y="4785478"/>
          <a:ext cx="28828" cy="440605"/>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36278</xdr:colOff>
      <xdr:row>25</xdr:row>
      <xdr:rowOff>105334</xdr:rowOff>
    </xdr:from>
    <xdr:to>
      <xdr:col>7</xdr:col>
      <xdr:colOff>384450</xdr:colOff>
      <xdr:row>26</xdr:row>
      <xdr:rowOff>68722</xdr:rowOff>
    </xdr:to>
    <xdr:sp macro="" textlink="">
      <xdr:nvSpPr>
        <xdr:cNvPr id="27" name="TextBox 74"/>
        <xdr:cNvSpPr txBox="1"/>
      </xdr:nvSpPr>
      <xdr:spPr>
        <a:xfrm>
          <a:off x="4303478" y="4867834"/>
          <a:ext cx="348172" cy="153888"/>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400"/>
            <a:t>Positive</a:t>
          </a:r>
        </a:p>
      </xdr:txBody>
    </xdr:sp>
    <xdr:clientData/>
  </xdr:twoCellAnchor>
  <xdr:twoCellAnchor>
    <xdr:from>
      <xdr:col>9</xdr:col>
      <xdr:colOff>364445</xdr:colOff>
      <xdr:row>25</xdr:row>
      <xdr:rowOff>22979</xdr:rowOff>
    </xdr:from>
    <xdr:to>
      <xdr:col>9</xdr:col>
      <xdr:colOff>390632</xdr:colOff>
      <xdr:row>27</xdr:row>
      <xdr:rowOff>82584</xdr:rowOff>
    </xdr:to>
    <xdr:cxnSp macro="">
      <xdr:nvCxnSpPr>
        <xdr:cNvPr id="28" name="Elbow Connector 27"/>
        <xdr:cNvCxnSpPr>
          <a:stCxn id="21" idx="3"/>
          <a:endCxn id="25" idx="0"/>
        </xdr:cNvCxnSpPr>
      </xdr:nvCxnSpPr>
      <xdr:spPr>
        <a:xfrm>
          <a:off x="5850845" y="4785479"/>
          <a:ext cx="26187" cy="440605"/>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415003</xdr:colOff>
      <xdr:row>25</xdr:row>
      <xdr:rowOff>86603</xdr:rowOff>
    </xdr:from>
    <xdr:to>
      <xdr:col>10</xdr:col>
      <xdr:colOff>174415</xdr:colOff>
      <xdr:row>26</xdr:row>
      <xdr:rowOff>49991</xdr:rowOff>
    </xdr:to>
    <xdr:sp macro="" textlink="">
      <xdr:nvSpPr>
        <xdr:cNvPr id="29" name="TextBox 78"/>
        <xdr:cNvSpPr txBox="1"/>
      </xdr:nvSpPr>
      <xdr:spPr>
        <a:xfrm>
          <a:off x="5901403" y="4849103"/>
          <a:ext cx="369012" cy="153888"/>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400"/>
            <a:t>Negative</a:t>
          </a:r>
        </a:p>
      </xdr:txBody>
    </xdr:sp>
    <xdr:clientData/>
  </xdr:twoCellAnchor>
  <xdr:twoCellAnchor>
    <xdr:from>
      <xdr:col>7</xdr:col>
      <xdr:colOff>472233</xdr:colOff>
      <xdr:row>30</xdr:row>
      <xdr:rowOff>54358</xdr:rowOff>
    </xdr:from>
    <xdr:to>
      <xdr:col>8</xdr:col>
      <xdr:colOff>430853</xdr:colOff>
      <xdr:row>32</xdr:row>
      <xdr:rowOff>18355</xdr:rowOff>
    </xdr:to>
    <xdr:cxnSp macro="">
      <xdr:nvCxnSpPr>
        <xdr:cNvPr id="30" name="Elbow Connector 29"/>
        <xdr:cNvCxnSpPr>
          <a:stCxn id="24" idx="2"/>
          <a:endCxn id="38" idx="0"/>
        </xdr:cNvCxnSpPr>
      </xdr:nvCxnSpPr>
      <xdr:spPr>
        <a:xfrm rot="16200000" flipH="1">
          <a:off x="4851044" y="5657747"/>
          <a:ext cx="344997" cy="568220"/>
        </a:xfrm>
        <a:prstGeom prst="bentConnector3">
          <a:avLst>
            <a:gd name="adj1" fmla="val 50000"/>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430853</xdr:colOff>
      <xdr:row>30</xdr:row>
      <xdr:rowOff>54358</xdr:rowOff>
    </xdr:from>
    <xdr:to>
      <xdr:col>9</xdr:col>
      <xdr:colOff>390633</xdr:colOff>
      <xdr:row>32</xdr:row>
      <xdr:rowOff>18355</xdr:rowOff>
    </xdr:to>
    <xdr:cxnSp macro="">
      <xdr:nvCxnSpPr>
        <xdr:cNvPr id="31" name="Elbow Connector 30"/>
        <xdr:cNvCxnSpPr>
          <a:stCxn id="25" idx="2"/>
          <a:endCxn id="38" idx="0"/>
        </xdr:cNvCxnSpPr>
      </xdr:nvCxnSpPr>
      <xdr:spPr>
        <a:xfrm rot="5400000">
          <a:off x="5419844" y="5657167"/>
          <a:ext cx="344997" cy="569380"/>
        </a:xfrm>
        <a:prstGeom prst="bentConnector3">
          <a:avLst>
            <a:gd name="adj1" fmla="val 50000"/>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278803</xdr:colOff>
      <xdr:row>3</xdr:row>
      <xdr:rowOff>91211</xdr:rowOff>
    </xdr:from>
    <xdr:to>
      <xdr:col>6</xdr:col>
      <xdr:colOff>216347</xdr:colOff>
      <xdr:row>6</xdr:row>
      <xdr:rowOff>62986</xdr:rowOff>
    </xdr:to>
    <xdr:sp macro="" textlink="">
      <xdr:nvSpPr>
        <xdr:cNvPr id="32" name="Flowchart: Process 31"/>
        <xdr:cNvSpPr/>
      </xdr:nvSpPr>
      <xdr:spPr>
        <a:xfrm>
          <a:off x="3326803" y="853211"/>
          <a:ext cx="547144" cy="543275"/>
        </a:xfrm>
        <a:prstGeom prst="flowChartProcess">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400"/>
            <a:t>Calculate Scheme Allowance by multiplying Plot Quantity by Household income offset variable </a:t>
          </a:r>
          <a:r>
            <a:rPr lang="en-GB" sz="400" b="0">
              <a:solidFill>
                <a:schemeClr val="bg1"/>
              </a:solidFill>
            </a:rPr>
            <a:t>£866 </a:t>
          </a:r>
          <a:r>
            <a:rPr lang="en-GB" sz="400"/>
            <a:t>per plot)</a:t>
          </a:r>
        </a:p>
      </xdr:txBody>
    </xdr:sp>
    <xdr:clientData/>
  </xdr:twoCellAnchor>
  <xdr:twoCellAnchor>
    <xdr:from>
      <xdr:col>5</xdr:col>
      <xdr:colOff>278803</xdr:colOff>
      <xdr:row>10</xdr:row>
      <xdr:rowOff>189866</xdr:rowOff>
    </xdr:from>
    <xdr:to>
      <xdr:col>6</xdr:col>
      <xdr:colOff>216347</xdr:colOff>
      <xdr:row>13</xdr:row>
      <xdr:rowOff>161641</xdr:rowOff>
    </xdr:to>
    <xdr:sp macro="" textlink="">
      <xdr:nvSpPr>
        <xdr:cNvPr id="33" name="Flowchart: Process 32"/>
        <xdr:cNvSpPr/>
      </xdr:nvSpPr>
      <xdr:spPr>
        <a:xfrm>
          <a:off x="3326803" y="2285366"/>
          <a:ext cx="547144" cy="543275"/>
        </a:xfrm>
        <a:prstGeom prst="flowChartProcess">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400"/>
            <a:t>Calculate Scheme Allowance by multiplying Plot</a:t>
          </a:r>
          <a:r>
            <a:rPr lang="en-GB" sz="400" baseline="0"/>
            <a:t> Quantity (which should incorporate the Relevant Multiplier)</a:t>
          </a:r>
          <a:endParaRPr lang="en-GB" sz="400"/>
        </a:p>
      </xdr:txBody>
    </xdr:sp>
    <xdr:clientData/>
  </xdr:twoCellAnchor>
  <xdr:twoCellAnchor>
    <xdr:from>
      <xdr:col>6</xdr:col>
      <xdr:colOff>216347</xdr:colOff>
      <xdr:row>12</xdr:row>
      <xdr:rowOff>80504</xdr:rowOff>
    </xdr:from>
    <xdr:to>
      <xdr:col>8</xdr:col>
      <xdr:colOff>430853</xdr:colOff>
      <xdr:row>15</xdr:row>
      <xdr:rowOff>38031</xdr:rowOff>
    </xdr:to>
    <xdr:cxnSp macro="">
      <xdr:nvCxnSpPr>
        <xdr:cNvPr id="34" name="Elbow Connector 33"/>
        <xdr:cNvCxnSpPr>
          <a:stCxn id="33" idx="3"/>
          <a:endCxn id="7" idx="0"/>
        </xdr:cNvCxnSpPr>
      </xdr:nvCxnSpPr>
      <xdr:spPr>
        <a:xfrm>
          <a:off x="3873947" y="2366504"/>
          <a:ext cx="1433706" cy="529027"/>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45051</xdr:colOff>
      <xdr:row>5</xdr:row>
      <xdr:rowOff>72825</xdr:rowOff>
    </xdr:from>
    <xdr:to>
      <xdr:col>1</xdr:col>
      <xdr:colOff>48226</xdr:colOff>
      <xdr:row>7</xdr:row>
      <xdr:rowOff>28044</xdr:rowOff>
    </xdr:to>
    <xdr:cxnSp macro="">
      <xdr:nvCxnSpPr>
        <xdr:cNvPr id="35" name="Elbow Connector 34"/>
        <xdr:cNvCxnSpPr>
          <a:stCxn id="37" idx="2"/>
          <a:endCxn id="4" idx="0"/>
        </xdr:cNvCxnSpPr>
      </xdr:nvCxnSpPr>
      <xdr:spPr>
        <a:xfrm rot="16200000" flipH="1">
          <a:off x="488129" y="1382347"/>
          <a:ext cx="336219" cy="3175"/>
        </a:xfrm>
        <a:prstGeom prst="bentConnector3">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559594</xdr:colOff>
      <xdr:row>0</xdr:row>
      <xdr:rowOff>119062</xdr:rowOff>
    </xdr:from>
    <xdr:to>
      <xdr:col>10</xdr:col>
      <xdr:colOff>95209</xdr:colOff>
      <xdr:row>2</xdr:row>
      <xdr:rowOff>107394</xdr:rowOff>
    </xdr:to>
    <xdr:sp macro="" textlink="">
      <xdr:nvSpPr>
        <xdr:cNvPr id="36" name="TextBox 119"/>
        <xdr:cNvSpPr txBox="1"/>
      </xdr:nvSpPr>
      <xdr:spPr>
        <a:xfrm>
          <a:off x="1166813" y="119062"/>
          <a:ext cx="5607802" cy="369332"/>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b="1"/>
            <a:t>INCOME OFFSET PAYMENT CALCULATION PROCESS FLOW</a:t>
          </a:r>
        </a:p>
      </xdr:txBody>
    </xdr:sp>
    <xdr:clientData/>
  </xdr:twoCellAnchor>
  <xdr:twoCellAnchor>
    <xdr:from>
      <xdr:col>0</xdr:col>
      <xdr:colOff>351825</xdr:colOff>
      <xdr:row>4</xdr:row>
      <xdr:rowOff>54996</xdr:rowOff>
    </xdr:from>
    <xdr:to>
      <xdr:col>1</xdr:col>
      <xdr:colOff>347877</xdr:colOff>
      <xdr:row>5</xdr:row>
      <xdr:rowOff>72826</xdr:rowOff>
    </xdr:to>
    <xdr:sp macro="" textlink="">
      <xdr:nvSpPr>
        <xdr:cNvPr id="37" name="Flowchart: Terminator 36"/>
        <xdr:cNvSpPr/>
      </xdr:nvSpPr>
      <xdr:spPr>
        <a:xfrm>
          <a:off x="351825" y="1007496"/>
          <a:ext cx="605652" cy="208330"/>
        </a:xfrm>
        <a:prstGeom prst="flowChartTerminator">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800"/>
            <a:t>START</a:t>
          </a:r>
        </a:p>
      </xdr:txBody>
    </xdr:sp>
    <xdr:clientData/>
  </xdr:twoCellAnchor>
  <xdr:twoCellAnchor>
    <xdr:from>
      <xdr:col>8</xdr:col>
      <xdr:colOff>128026</xdr:colOff>
      <xdr:row>32</xdr:row>
      <xdr:rowOff>18356</xdr:rowOff>
    </xdr:from>
    <xdr:to>
      <xdr:col>9</xdr:col>
      <xdr:colOff>124078</xdr:colOff>
      <xdr:row>33</xdr:row>
      <xdr:rowOff>36186</xdr:rowOff>
    </xdr:to>
    <xdr:sp macro="" textlink="">
      <xdr:nvSpPr>
        <xdr:cNvPr id="38" name="Flowchart: Terminator 37"/>
        <xdr:cNvSpPr/>
      </xdr:nvSpPr>
      <xdr:spPr>
        <a:xfrm>
          <a:off x="5004826" y="6114356"/>
          <a:ext cx="605652" cy="208330"/>
        </a:xfrm>
        <a:prstGeom prst="flowChartTerminator">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800"/>
            <a:t>FINISH</a:t>
          </a:r>
        </a:p>
      </xdr:txBody>
    </xdr:sp>
    <xdr:clientData/>
  </xdr:twoCellAnchor>
  <xdr:twoCellAnchor>
    <xdr:from>
      <xdr:col>8</xdr:col>
      <xdr:colOff>429986</xdr:colOff>
      <xdr:row>12</xdr:row>
      <xdr:rowOff>87086</xdr:rowOff>
    </xdr:from>
    <xdr:to>
      <xdr:col>13</xdr:col>
      <xdr:colOff>13336</xdr:colOff>
      <xdr:row>15</xdr:row>
      <xdr:rowOff>54429</xdr:rowOff>
    </xdr:to>
    <xdr:cxnSp macro="">
      <xdr:nvCxnSpPr>
        <xdr:cNvPr id="39" name="Elbow Connector 38"/>
        <xdr:cNvCxnSpPr>
          <a:endCxn id="42" idx="0"/>
        </xdr:cNvCxnSpPr>
      </xdr:nvCxnSpPr>
      <xdr:spPr>
        <a:xfrm>
          <a:off x="5306786" y="2373086"/>
          <a:ext cx="2631350" cy="538843"/>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511629</xdr:colOff>
      <xdr:row>11</xdr:row>
      <xdr:rowOff>108857</xdr:rowOff>
    </xdr:from>
    <xdr:to>
      <xdr:col>10</xdr:col>
      <xdr:colOff>588435</xdr:colOff>
      <xdr:row>12</xdr:row>
      <xdr:rowOff>72245</xdr:rowOff>
    </xdr:to>
    <xdr:sp macro="" textlink="">
      <xdr:nvSpPr>
        <xdr:cNvPr id="40" name="TextBox 24"/>
        <xdr:cNvSpPr txBox="1"/>
      </xdr:nvSpPr>
      <xdr:spPr>
        <a:xfrm>
          <a:off x="5998029" y="2204357"/>
          <a:ext cx="686406" cy="153888"/>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400"/>
            <a:t>UU Route</a:t>
          </a:r>
        </a:p>
      </xdr:txBody>
    </xdr:sp>
    <xdr:clientData/>
  </xdr:twoCellAnchor>
  <xdr:twoCellAnchor>
    <xdr:from>
      <xdr:col>8</xdr:col>
      <xdr:colOff>97971</xdr:colOff>
      <xdr:row>13</xdr:row>
      <xdr:rowOff>48986</xdr:rowOff>
    </xdr:from>
    <xdr:to>
      <xdr:col>9</xdr:col>
      <xdr:colOff>174777</xdr:colOff>
      <xdr:row>14</xdr:row>
      <xdr:rowOff>12374</xdr:rowOff>
    </xdr:to>
    <xdr:sp macro="" textlink="">
      <xdr:nvSpPr>
        <xdr:cNvPr id="41" name="TextBox 24"/>
        <xdr:cNvSpPr txBox="1"/>
      </xdr:nvSpPr>
      <xdr:spPr>
        <a:xfrm>
          <a:off x="4974771" y="2525486"/>
          <a:ext cx="686406" cy="153888"/>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400"/>
            <a:t>SLP Route</a:t>
          </a:r>
        </a:p>
      </xdr:txBody>
    </xdr:sp>
    <xdr:clientData/>
  </xdr:twoCellAnchor>
  <xdr:twoCellAnchor>
    <xdr:from>
      <xdr:col>12</xdr:col>
      <xdr:colOff>81643</xdr:colOff>
      <xdr:row>15</xdr:row>
      <xdr:rowOff>54429</xdr:rowOff>
    </xdr:from>
    <xdr:to>
      <xdr:col>13</xdr:col>
      <xdr:colOff>554628</xdr:colOff>
      <xdr:row>18</xdr:row>
      <xdr:rowOff>45468</xdr:rowOff>
    </xdr:to>
    <xdr:sp macro="" textlink="">
      <xdr:nvSpPr>
        <xdr:cNvPr id="42" name="Flowchart: Decision 41"/>
        <xdr:cNvSpPr/>
      </xdr:nvSpPr>
      <xdr:spPr>
        <a:xfrm>
          <a:off x="7396843" y="2911929"/>
          <a:ext cx="1082585" cy="562539"/>
        </a:xfrm>
        <a:prstGeom prst="flowChartDecision">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400">
              <a:solidFill>
                <a:schemeClr val="tx1"/>
              </a:solidFill>
            </a:rPr>
            <a:t>Is Scheme Allowance greater than Scheme Cost? </a:t>
          </a:r>
          <a:endParaRPr lang="en-GB" sz="400" b="1">
            <a:solidFill>
              <a:srgbClr val="FF0000"/>
            </a:solidFill>
          </a:endParaRPr>
        </a:p>
      </xdr:txBody>
    </xdr:sp>
    <xdr:clientData/>
  </xdr:twoCellAnchor>
  <xdr:twoCellAnchor>
    <xdr:from>
      <xdr:col>13</xdr:col>
      <xdr:colOff>299531</xdr:colOff>
      <xdr:row>19</xdr:row>
      <xdr:rowOff>35184</xdr:rowOff>
    </xdr:from>
    <xdr:to>
      <xdr:col>14</xdr:col>
      <xdr:colOff>237075</xdr:colOff>
      <xdr:row>22</xdr:row>
      <xdr:rowOff>6959</xdr:rowOff>
    </xdr:to>
    <xdr:sp macro="" textlink="">
      <xdr:nvSpPr>
        <xdr:cNvPr id="43" name="Flowchart: Process 42"/>
        <xdr:cNvSpPr/>
      </xdr:nvSpPr>
      <xdr:spPr>
        <a:xfrm>
          <a:off x="8224331" y="3654684"/>
          <a:ext cx="547144" cy="543275"/>
        </a:xfrm>
        <a:prstGeom prst="flowChartProcess">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400"/>
            <a:t>No Contribution required</a:t>
          </a:r>
        </a:p>
      </xdr:txBody>
    </xdr:sp>
    <xdr:clientData/>
  </xdr:twoCellAnchor>
  <xdr:twoCellAnchor>
    <xdr:from>
      <xdr:col>11</xdr:col>
      <xdr:colOff>381000</xdr:colOff>
      <xdr:row>19</xdr:row>
      <xdr:rowOff>28415</xdr:rowOff>
    </xdr:from>
    <xdr:to>
      <xdr:col>12</xdr:col>
      <xdr:colOff>318544</xdr:colOff>
      <xdr:row>22</xdr:row>
      <xdr:rowOff>190</xdr:rowOff>
    </xdr:to>
    <xdr:sp macro="" textlink="">
      <xdr:nvSpPr>
        <xdr:cNvPr id="44" name="Flowchart: Process 43"/>
        <xdr:cNvSpPr/>
      </xdr:nvSpPr>
      <xdr:spPr>
        <a:xfrm>
          <a:off x="7086600" y="3647915"/>
          <a:ext cx="547144" cy="543275"/>
        </a:xfrm>
        <a:prstGeom prst="flowChartProcess">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400"/>
            <a:t>Calculate contribution by subtracting Scheme</a:t>
          </a:r>
          <a:r>
            <a:rPr lang="en-GB" sz="400" baseline="0"/>
            <a:t> Costs </a:t>
          </a:r>
          <a:r>
            <a:rPr lang="en-GB" sz="400"/>
            <a:t> from Scheme Allowance</a:t>
          </a:r>
        </a:p>
      </xdr:txBody>
    </xdr:sp>
    <xdr:clientData/>
  </xdr:twoCellAnchor>
  <xdr:twoCellAnchor>
    <xdr:from>
      <xdr:col>13</xdr:col>
      <xdr:colOff>546211</xdr:colOff>
      <xdr:row>16</xdr:row>
      <xdr:rowOff>141515</xdr:rowOff>
    </xdr:from>
    <xdr:to>
      <xdr:col>13</xdr:col>
      <xdr:colOff>573103</xdr:colOff>
      <xdr:row>19</xdr:row>
      <xdr:rowOff>35184</xdr:rowOff>
    </xdr:to>
    <xdr:cxnSp macro="">
      <xdr:nvCxnSpPr>
        <xdr:cNvPr id="45" name="Elbow Connector 44"/>
        <xdr:cNvCxnSpPr>
          <a:endCxn id="43" idx="0"/>
        </xdr:cNvCxnSpPr>
      </xdr:nvCxnSpPr>
      <xdr:spPr>
        <a:xfrm>
          <a:off x="8471011" y="3189515"/>
          <a:ext cx="26892" cy="465169"/>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44972</xdr:colOff>
      <xdr:row>16</xdr:row>
      <xdr:rowOff>141515</xdr:rowOff>
    </xdr:from>
    <xdr:to>
      <xdr:col>12</xdr:col>
      <xdr:colOff>73226</xdr:colOff>
      <xdr:row>19</xdr:row>
      <xdr:rowOff>28415</xdr:rowOff>
    </xdr:to>
    <xdr:cxnSp macro="">
      <xdr:nvCxnSpPr>
        <xdr:cNvPr id="46" name="Elbow Connector 45"/>
        <xdr:cNvCxnSpPr>
          <a:endCxn id="44" idx="0"/>
        </xdr:cNvCxnSpPr>
      </xdr:nvCxnSpPr>
      <xdr:spPr>
        <a:xfrm rot="10800000" flipV="1">
          <a:off x="7360172" y="3189515"/>
          <a:ext cx="28254" cy="458400"/>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536073</xdr:colOff>
      <xdr:row>17</xdr:row>
      <xdr:rowOff>73975</xdr:rowOff>
    </xdr:from>
    <xdr:to>
      <xdr:col>14</xdr:col>
      <xdr:colOff>136787</xdr:colOff>
      <xdr:row>18</xdr:row>
      <xdr:rowOff>37363</xdr:rowOff>
    </xdr:to>
    <xdr:sp macro="" textlink="">
      <xdr:nvSpPr>
        <xdr:cNvPr id="47" name="TextBox 32"/>
        <xdr:cNvSpPr txBox="1"/>
      </xdr:nvSpPr>
      <xdr:spPr>
        <a:xfrm>
          <a:off x="8460873" y="3312475"/>
          <a:ext cx="210314" cy="153888"/>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400"/>
            <a:t>Y</a:t>
          </a:r>
        </a:p>
      </xdr:txBody>
    </xdr:sp>
    <xdr:clientData/>
  </xdr:twoCellAnchor>
  <xdr:twoCellAnchor>
    <xdr:from>
      <xdr:col>11</xdr:col>
      <xdr:colOff>486830</xdr:colOff>
      <xdr:row>17</xdr:row>
      <xdr:rowOff>101639</xdr:rowOff>
    </xdr:from>
    <xdr:to>
      <xdr:col>12</xdr:col>
      <xdr:colOff>95560</xdr:colOff>
      <xdr:row>18</xdr:row>
      <xdr:rowOff>65027</xdr:rowOff>
    </xdr:to>
    <xdr:sp macro="" textlink="">
      <xdr:nvSpPr>
        <xdr:cNvPr id="48" name="TextBox 33"/>
        <xdr:cNvSpPr txBox="1"/>
      </xdr:nvSpPr>
      <xdr:spPr>
        <a:xfrm>
          <a:off x="7192430" y="3340139"/>
          <a:ext cx="218330" cy="153888"/>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400"/>
            <a:t>N</a:t>
          </a:r>
        </a:p>
      </xdr:txBody>
    </xdr:sp>
    <xdr:clientData/>
  </xdr:twoCellAnchor>
  <xdr:twoCellAnchor>
    <xdr:from>
      <xdr:col>12</xdr:col>
      <xdr:colOff>44972</xdr:colOff>
      <xdr:row>22</xdr:row>
      <xdr:rowOff>189</xdr:rowOff>
    </xdr:from>
    <xdr:to>
      <xdr:col>12</xdr:col>
      <xdr:colOff>44973</xdr:colOff>
      <xdr:row>23</xdr:row>
      <xdr:rowOff>185056</xdr:rowOff>
    </xdr:to>
    <xdr:cxnSp macro="">
      <xdr:nvCxnSpPr>
        <xdr:cNvPr id="49" name="Elbow Connector 48"/>
        <xdr:cNvCxnSpPr>
          <a:stCxn id="44" idx="2"/>
          <a:endCxn id="52" idx="0"/>
        </xdr:cNvCxnSpPr>
      </xdr:nvCxnSpPr>
      <xdr:spPr>
        <a:xfrm rot="16200000" flipH="1">
          <a:off x="7172489" y="4378872"/>
          <a:ext cx="375367" cy="1"/>
        </a:xfrm>
        <a:prstGeom prst="bentConnector3">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25241</xdr:colOff>
      <xdr:row>22</xdr:row>
      <xdr:rowOff>1327</xdr:rowOff>
    </xdr:from>
    <xdr:to>
      <xdr:col>14</xdr:col>
      <xdr:colOff>11060</xdr:colOff>
      <xdr:row>28</xdr:row>
      <xdr:rowOff>103414</xdr:rowOff>
    </xdr:to>
    <xdr:cxnSp macro="">
      <xdr:nvCxnSpPr>
        <xdr:cNvPr id="50" name="Elbow Connector 49"/>
        <xdr:cNvCxnSpPr>
          <a:endCxn id="58" idx="0"/>
        </xdr:cNvCxnSpPr>
      </xdr:nvCxnSpPr>
      <xdr:spPr>
        <a:xfrm rot="5400000">
          <a:off x="7625207" y="4517161"/>
          <a:ext cx="1245087" cy="595419"/>
        </a:xfrm>
        <a:prstGeom prst="bentConnector3">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381001</xdr:colOff>
      <xdr:row>23</xdr:row>
      <xdr:rowOff>185057</xdr:rowOff>
    </xdr:from>
    <xdr:to>
      <xdr:col>12</xdr:col>
      <xdr:colOff>318545</xdr:colOff>
      <xdr:row>26</xdr:row>
      <xdr:rowOff>156832</xdr:rowOff>
    </xdr:to>
    <xdr:sp macro="" textlink="">
      <xdr:nvSpPr>
        <xdr:cNvPr id="52" name="Flowchart: Process 51"/>
        <xdr:cNvSpPr/>
      </xdr:nvSpPr>
      <xdr:spPr>
        <a:xfrm>
          <a:off x="7086601" y="4566557"/>
          <a:ext cx="547144" cy="543275"/>
        </a:xfrm>
        <a:prstGeom prst="flowChartProcess">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400"/>
            <a:t>Developer</a:t>
          </a:r>
          <a:r>
            <a:rPr lang="en-GB" sz="400" baseline="0"/>
            <a:t> pays contribution figure</a:t>
          </a:r>
          <a:endParaRPr lang="en-GB" sz="400"/>
        </a:p>
      </xdr:txBody>
    </xdr:sp>
    <xdr:clientData/>
  </xdr:twoCellAnchor>
  <xdr:twoCellAnchor>
    <xdr:from>
      <xdr:col>12</xdr:col>
      <xdr:colOff>65315</xdr:colOff>
      <xdr:row>26</xdr:row>
      <xdr:rowOff>152400</xdr:rowOff>
    </xdr:from>
    <xdr:to>
      <xdr:col>13</xdr:col>
      <xdr:colOff>27162</xdr:colOff>
      <xdr:row>28</xdr:row>
      <xdr:rowOff>97133</xdr:rowOff>
    </xdr:to>
    <xdr:cxnSp macro="">
      <xdr:nvCxnSpPr>
        <xdr:cNvPr id="56" name="Elbow Connector 55"/>
        <xdr:cNvCxnSpPr/>
      </xdr:nvCxnSpPr>
      <xdr:spPr>
        <a:xfrm rot="16200000" flipH="1">
          <a:off x="7503372" y="4982543"/>
          <a:ext cx="325733" cy="571447"/>
        </a:xfrm>
        <a:prstGeom prst="bentConnector3">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332014</xdr:colOff>
      <xdr:row>28</xdr:row>
      <xdr:rowOff>103414</xdr:rowOff>
    </xdr:from>
    <xdr:to>
      <xdr:col>13</xdr:col>
      <xdr:colOff>328066</xdr:colOff>
      <xdr:row>29</xdr:row>
      <xdr:rowOff>121244</xdr:rowOff>
    </xdr:to>
    <xdr:sp macro="" textlink="">
      <xdr:nvSpPr>
        <xdr:cNvPr id="58" name="Flowchart: Terminator 57"/>
        <xdr:cNvSpPr/>
      </xdr:nvSpPr>
      <xdr:spPr>
        <a:xfrm>
          <a:off x="7647214" y="5437414"/>
          <a:ext cx="605652" cy="208330"/>
        </a:xfrm>
        <a:prstGeom prst="flowChartTerminator">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800"/>
            <a:t>FINISH</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7" tint="0.59999389629810485"/>
  </sheetPr>
  <dimension ref="B2:P13"/>
  <sheetViews>
    <sheetView zoomScale="130" zoomScaleNormal="130" workbookViewId="0">
      <selection activeCell="M13" sqref="M13"/>
    </sheetView>
  </sheetViews>
  <sheetFormatPr defaultColWidth="9.140625" defaultRowHeight="15" x14ac:dyDescent="0.25"/>
  <cols>
    <col min="1" max="1" width="9.140625" style="64"/>
    <col min="2" max="2" width="4.140625" style="64" customWidth="1"/>
    <col min="3" max="16384" width="9.140625" style="64"/>
  </cols>
  <sheetData>
    <row r="2" spans="2:16" ht="26.25" x14ac:dyDescent="0.4">
      <c r="B2" s="28" t="s">
        <v>146</v>
      </c>
      <c r="D2" s="1"/>
      <c r="E2" s="1"/>
      <c r="F2" s="1"/>
      <c r="G2" s="1"/>
      <c r="H2" s="1"/>
      <c r="I2" s="1"/>
      <c r="J2" s="1"/>
      <c r="K2" s="1"/>
      <c r="L2" s="1"/>
      <c r="M2" s="1"/>
      <c r="N2" s="1"/>
      <c r="O2" s="1"/>
      <c r="P2" s="1"/>
    </row>
    <row r="3" spans="2:16" ht="21" x14ac:dyDescent="0.35">
      <c r="B3" s="26"/>
      <c r="C3" s="1"/>
      <c r="D3" s="1"/>
      <c r="E3" s="1"/>
      <c r="F3" s="1"/>
      <c r="G3" s="1"/>
      <c r="H3" s="1"/>
      <c r="I3" s="1"/>
      <c r="J3" s="1"/>
      <c r="K3" s="1"/>
      <c r="L3" s="1"/>
      <c r="M3" s="1"/>
      <c r="N3" s="1"/>
      <c r="O3" s="1"/>
      <c r="P3" s="1"/>
    </row>
    <row r="4" spans="2:16" x14ac:dyDescent="0.25">
      <c r="B4" s="1"/>
      <c r="C4" s="1"/>
      <c r="D4" s="1"/>
      <c r="E4" s="1"/>
      <c r="F4" s="1"/>
      <c r="G4" s="1"/>
      <c r="H4" s="1"/>
      <c r="I4" s="1"/>
      <c r="J4" s="1"/>
      <c r="K4" s="1"/>
      <c r="L4" s="1"/>
      <c r="M4" s="1"/>
      <c r="N4" s="1"/>
      <c r="O4" s="1"/>
      <c r="P4" s="1"/>
    </row>
    <row r="5" spans="2:16" ht="21" x14ac:dyDescent="0.35">
      <c r="B5" s="27" t="s">
        <v>240</v>
      </c>
      <c r="C5" s="1"/>
      <c r="D5" s="1"/>
      <c r="E5" s="1"/>
      <c r="F5" s="1"/>
      <c r="G5" s="1"/>
      <c r="H5" s="1"/>
      <c r="I5" s="1"/>
      <c r="J5" s="1"/>
      <c r="K5" s="1"/>
      <c r="L5" s="1"/>
      <c r="M5" s="1"/>
      <c r="N5" s="1"/>
      <c r="O5" s="1"/>
      <c r="P5" s="1"/>
    </row>
    <row r="6" spans="2:16" x14ac:dyDescent="0.25">
      <c r="B6" s="1"/>
      <c r="C6" s="1"/>
      <c r="D6" s="1"/>
      <c r="E6" s="1"/>
      <c r="F6" s="1"/>
      <c r="G6" s="1"/>
      <c r="H6" s="1"/>
      <c r="I6" s="1"/>
      <c r="J6" s="1"/>
      <c r="K6" s="1"/>
      <c r="L6" s="1"/>
      <c r="M6" s="1"/>
      <c r="N6" s="1"/>
      <c r="O6" s="1"/>
      <c r="P6" s="1"/>
    </row>
    <row r="7" spans="2:16" x14ac:dyDescent="0.25">
      <c r="B7" s="1"/>
      <c r="C7" s="1"/>
      <c r="D7" s="1"/>
      <c r="E7" s="1"/>
      <c r="F7" s="1"/>
      <c r="G7" s="1"/>
      <c r="H7" s="1"/>
      <c r="I7" s="1"/>
      <c r="J7" s="1"/>
      <c r="K7" s="1"/>
      <c r="L7" s="1"/>
      <c r="M7" s="1"/>
      <c r="N7" s="1"/>
      <c r="O7" s="1"/>
      <c r="P7" s="1"/>
    </row>
    <row r="8" spans="2:16" ht="48" customHeight="1" x14ac:dyDescent="0.3">
      <c r="B8" s="68" t="s">
        <v>140</v>
      </c>
      <c r="C8" s="91" t="s">
        <v>242</v>
      </c>
      <c r="D8" s="92"/>
      <c r="E8" s="92"/>
      <c r="F8" s="92"/>
      <c r="G8" s="92"/>
      <c r="H8" s="92"/>
      <c r="I8" s="92"/>
      <c r="J8" s="92"/>
      <c r="K8" s="92"/>
      <c r="L8" s="92"/>
      <c r="M8" s="92"/>
      <c r="N8" s="92"/>
      <c r="O8" s="25"/>
      <c r="P8" s="25"/>
    </row>
    <row r="9" spans="2:16" ht="32.25" customHeight="1" x14ac:dyDescent="0.3">
      <c r="B9" s="68" t="s">
        <v>141</v>
      </c>
      <c r="C9" s="91" t="s">
        <v>243</v>
      </c>
      <c r="D9" s="92"/>
      <c r="E9" s="92"/>
      <c r="F9" s="92"/>
      <c r="G9" s="92"/>
      <c r="H9" s="92"/>
      <c r="I9" s="92"/>
      <c r="J9" s="92"/>
      <c r="K9" s="92"/>
      <c r="L9" s="92"/>
      <c r="M9" s="92"/>
      <c r="N9" s="92"/>
      <c r="O9" s="25"/>
      <c r="P9" s="25"/>
    </row>
    <row r="10" spans="2:16" ht="48" customHeight="1" x14ac:dyDescent="0.3">
      <c r="B10" s="68" t="s">
        <v>142</v>
      </c>
      <c r="C10" s="91" t="s">
        <v>239</v>
      </c>
      <c r="D10" s="92"/>
      <c r="E10" s="92"/>
      <c r="F10" s="92"/>
      <c r="G10" s="92"/>
      <c r="H10" s="92"/>
      <c r="I10" s="92"/>
      <c r="J10" s="92"/>
      <c r="K10" s="92"/>
      <c r="L10" s="92"/>
      <c r="M10" s="92"/>
      <c r="N10" s="92"/>
      <c r="O10" s="25"/>
      <c r="P10" s="25"/>
    </row>
    <row r="11" spans="2:16" ht="59.25" customHeight="1" x14ac:dyDescent="0.3">
      <c r="B11" s="68" t="s">
        <v>143</v>
      </c>
      <c r="C11" s="91" t="s">
        <v>244</v>
      </c>
      <c r="D11" s="92"/>
      <c r="E11" s="92"/>
      <c r="F11" s="92"/>
      <c r="G11" s="92"/>
      <c r="H11" s="92"/>
      <c r="I11" s="92"/>
      <c r="J11" s="92"/>
      <c r="K11" s="92"/>
      <c r="L11" s="92"/>
      <c r="M11" s="92"/>
      <c r="N11" s="92"/>
      <c r="O11" s="25"/>
      <c r="P11" s="25"/>
    </row>
    <row r="12" spans="2:16" ht="30" customHeight="1" x14ac:dyDescent="0.3">
      <c r="B12" s="68" t="s">
        <v>215</v>
      </c>
      <c r="C12" s="91" t="s">
        <v>145</v>
      </c>
      <c r="D12" s="92"/>
      <c r="E12" s="92"/>
      <c r="F12" s="92"/>
      <c r="G12" s="92"/>
      <c r="H12" s="92"/>
      <c r="I12" s="92"/>
      <c r="J12" s="92"/>
      <c r="K12" s="92"/>
      <c r="L12" s="92"/>
      <c r="M12" s="92"/>
      <c r="N12" s="92"/>
      <c r="O12" s="25"/>
      <c r="P12" s="25"/>
    </row>
    <row r="13" spans="2:16" ht="15.75" x14ac:dyDescent="0.25">
      <c r="B13" s="24"/>
      <c r="C13" s="24"/>
      <c r="D13" s="1"/>
      <c r="E13" s="1"/>
      <c r="F13" s="1"/>
      <c r="G13" s="1"/>
      <c r="H13" s="1"/>
      <c r="I13" s="1"/>
      <c r="J13" s="1"/>
      <c r="K13" s="1"/>
      <c r="L13" s="1"/>
      <c r="M13" s="1"/>
      <c r="N13" s="1"/>
      <c r="O13" s="1"/>
      <c r="P13" s="1"/>
    </row>
  </sheetData>
  <mergeCells count="5">
    <mergeCell ref="C8:N8"/>
    <mergeCell ref="C10:N10"/>
    <mergeCell ref="C11:N11"/>
    <mergeCell ref="C12:N12"/>
    <mergeCell ref="C9:N9"/>
  </mergeCells>
  <pageMargins left="0.7" right="0.7" top="0.75" bottom="0.75" header="0.3" footer="0.3"/>
  <pageSetup paperSize="9" orientation="portrait" horizontalDpi="1200" verticalDpi="1200" r:id="rId1"/>
  <ignoredErrors>
    <ignoredError sqref="B8"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filterMode="1">
    <tabColor theme="4" tint="0.59999389629810485"/>
    <pageSetUpPr fitToPage="1"/>
  </sheetPr>
  <dimension ref="A1:AJ137"/>
  <sheetViews>
    <sheetView showGridLines="0" tabSelected="1" zoomScale="78" zoomScaleNormal="78" workbookViewId="0">
      <pane ySplit="9" topLeftCell="A10" activePane="bottomLeft" state="frozen"/>
      <selection activeCell="C8" sqref="C8:N8"/>
      <selection pane="bottomLeft" activeCell="G33" sqref="G33"/>
    </sheetView>
  </sheetViews>
  <sheetFormatPr defaultColWidth="9.140625" defaultRowHeight="12.75" x14ac:dyDescent="0.2"/>
  <cols>
    <col min="1" max="1" width="39" style="40" customWidth="1"/>
    <col min="2" max="2" width="21.5703125" style="41" customWidth="1"/>
    <col min="3" max="3" width="15.5703125" style="35" customWidth="1"/>
    <col min="4" max="4" width="67" style="35" customWidth="1"/>
    <col min="5" max="5" width="14.42578125" style="41" customWidth="1"/>
    <col min="6" max="6" width="15.85546875" style="35" customWidth="1"/>
    <col min="7" max="8" width="9.85546875" style="41" customWidth="1"/>
    <col min="9" max="9" width="22.42578125" style="35" customWidth="1"/>
    <col min="10" max="10" width="8.85546875" style="1" bestFit="1" customWidth="1"/>
    <col min="11" max="36" width="9.140625" style="1"/>
    <col min="37" max="16384" width="9.140625" style="35"/>
  </cols>
  <sheetData>
    <row r="1" spans="1:36" s="33" customFormat="1" ht="14.1" customHeight="1" x14ac:dyDescent="0.25">
      <c r="A1" s="32" t="str">
        <f>IF(DeliveryRoute="UU Build","FY20 United Utilities Main Laying Charges","FY20 Self-lay Main Laying Charges")</f>
        <v>FY20 United Utilities Main Laying Charges</v>
      </c>
      <c r="B1" s="3"/>
      <c r="C1" s="23"/>
      <c r="D1" s="7"/>
      <c r="E1" s="6"/>
      <c r="F1" s="4"/>
      <c r="G1" s="1"/>
      <c r="H1" s="1"/>
      <c r="I1" s="4"/>
      <c r="J1" s="5"/>
      <c r="K1" s="4"/>
      <c r="L1" s="4"/>
      <c r="M1" s="4"/>
      <c r="N1" s="4"/>
      <c r="O1" s="4"/>
      <c r="P1" s="4"/>
      <c r="Q1" s="4"/>
      <c r="R1" s="4"/>
      <c r="S1" s="4"/>
      <c r="T1" s="4"/>
      <c r="U1" s="4"/>
      <c r="V1" s="4"/>
      <c r="W1" s="4"/>
      <c r="X1" s="4"/>
      <c r="Y1" s="4"/>
      <c r="Z1" s="4"/>
      <c r="AA1" s="4"/>
      <c r="AB1" s="4"/>
      <c r="AC1" s="4"/>
      <c r="AD1" s="4"/>
      <c r="AE1" s="4"/>
      <c r="AF1" s="4"/>
      <c r="AG1" s="4"/>
      <c r="AH1" s="4"/>
      <c r="AI1" s="4"/>
      <c r="AJ1" s="4"/>
    </row>
    <row r="2" spans="1:36" s="33" customFormat="1" ht="14.1" customHeight="1" x14ac:dyDescent="0.25">
      <c r="A2" s="32"/>
      <c r="B2" s="3"/>
      <c r="C2" s="23"/>
      <c r="D2" s="7"/>
      <c r="E2" s="6"/>
      <c r="F2" s="4"/>
      <c r="G2" s="1"/>
      <c r="H2" s="1"/>
      <c r="I2" s="4"/>
      <c r="J2" s="5"/>
      <c r="K2" s="4"/>
      <c r="L2" s="4"/>
      <c r="M2" s="4"/>
      <c r="N2" s="4"/>
      <c r="O2" s="4"/>
      <c r="P2" s="4"/>
      <c r="Q2" s="4"/>
      <c r="R2" s="4"/>
      <c r="S2" s="4"/>
      <c r="T2" s="4"/>
      <c r="U2" s="4"/>
      <c r="V2" s="4"/>
      <c r="W2" s="4"/>
      <c r="X2" s="4"/>
      <c r="Y2" s="4"/>
      <c r="Z2" s="4"/>
      <c r="AA2" s="4"/>
      <c r="AB2" s="4"/>
      <c r="AC2" s="4"/>
      <c r="AD2" s="4"/>
      <c r="AE2" s="4"/>
      <c r="AF2" s="4"/>
      <c r="AG2" s="4"/>
      <c r="AH2" s="4"/>
      <c r="AI2" s="4"/>
      <c r="AJ2" s="4"/>
    </row>
    <row r="3" spans="1:36" s="33" customFormat="1" ht="14.1" customHeight="1" x14ac:dyDescent="0.25">
      <c r="A3" s="42" t="s">
        <v>0</v>
      </c>
      <c r="B3" s="100"/>
      <c r="C3" s="100"/>
      <c r="D3" s="7"/>
      <c r="E3" s="7"/>
      <c r="F3" s="7"/>
      <c r="G3" s="7"/>
      <c r="H3" s="7"/>
      <c r="I3" s="7"/>
      <c r="J3" s="7"/>
      <c r="K3" s="7"/>
      <c r="L3" s="7"/>
      <c r="M3" s="7"/>
      <c r="N3" s="7"/>
      <c r="O3" s="7"/>
      <c r="P3" s="7"/>
      <c r="Q3" s="7"/>
      <c r="R3" s="7"/>
      <c r="S3" s="7"/>
      <c r="T3" s="7"/>
      <c r="U3" s="4"/>
      <c r="V3" s="4"/>
      <c r="W3" s="4"/>
      <c r="X3" s="4"/>
      <c r="Y3" s="4"/>
      <c r="Z3" s="4"/>
      <c r="AA3" s="4"/>
      <c r="AB3" s="4"/>
      <c r="AC3" s="4"/>
      <c r="AD3" s="4"/>
      <c r="AE3" s="4"/>
      <c r="AF3" s="4"/>
      <c r="AG3" s="4"/>
      <c r="AH3" s="4"/>
      <c r="AI3" s="4"/>
      <c r="AJ3" s="4"/>
    </row>
    <row r="4" spans="1:36" s="33" customFormat="1" ht="14.1" customHeight="1" x14ac:dyDescent="0.25">
      <c r="A4" s="42" t="s">
        <v>105</v>
      </c>
      <c r="B4" s="100"/>
      <c r="C4" s="100"/>
      <c r="D4" s="7"/>
      <c r="E4" s="7"/>
      <c r="F4" s="7"/>
      <c r="G4" s="7"/>
      <c r="H4" s="7"/>
      <c r="I4" s="7"/>
      <c r="J4" s="7"/>
      <c r="K4" s="7"/>
      <c r="L4" s="7"/>
      <c r="M4" s="7"/>
      <c r="N4" s="7"/>
      <c r="O4" s="7"/>
      <c r="P4" s="7"/>
      <c r="Q4" s="7"/>
      <c r="R4" s="7"/>
      <c r="S4" s="7"/>
      <c r="T4" s="7"/>
      <c r="U4" s="4"/>
      <c r="V4" s="4"/>
      <c r="W4" s="4"/>
      <c r="X4" s="4"/>
      <c r="Y4" s="4"/>
      <c r="Z4" s="4"/>
      <c r="AA4" s="4"/>
      <c r="AB4" s="4"/>
      <c r="AC4" s="4"/>
      <c r="AD4" s="4"/>
      <c r="AE4" s="4"/>
      <c r="AF4" s="4"/>
      <c r="AG4" s="4"/>
      <c r="AH4" s="4"/>
      <c r="AI4" s="4"/>
      <c r="AJ4" s="4"/>
    </row>
    <row r="5" spans="1:36" s="33" customFormat="1" ht="14.1" customHeight="1" x14ac:dyDescent="0.25">
      <c r="A5" s="42" t="s">
        <v>106</v>
      </c>
      <c r="B5" s="100"/>
      <c r="C5" s="100"/>
      <c r="D5" s="7"/>
      <c r="E5" s="7"/>
      <c r="F5" s="7"/>
      <c r="G5" s="7"/>
      <c r="H5" s="7"/>
      <c r="I5" s="7"/>
      <c r="J5" s="7"/>
      <c r="K5" s="7"/>
      <c r="L5" s="7"/>
      <c r="M5" s="7"/>
      <c r="N5" s="7"/>
      <c r="O5" s="7"/>
      <c r="P5" s="7"/>
      <c r="Q5" s="7"/>
      <c r="R5" s="7"/>
      <c r="S5" s="7"/>
      <c r="T5" s="7"/>
      <c r="U5" s="4"/>
      <c r="V5" s="4"/>
      <c r="W5" s="4"/>
      <c r="X5" s="4"/>
      <c r="Y5" s="4"/>
      <c r="Z5" s="4"/>
      <c r="AA5" s="4"/>
      <c r="AB5" s="4"/>
      <c r="AC5" s="4"/>
      <c r="AD5" s="4"/>
      <c r="AE5" s="4"/>
      <c r="AF5" s="4"/>
      <c r="AG5" s="4"/>
      <c r="AH5" s="4"/>
      <c r="AI5" s="4"/>
      <c r="AJ5" s="4"/>
    </row>
    <row r="6" spans="1:36" s="33" customFormat="1" ht="14.1" customHeight="1" x14ac:dyDescent="0.25">
      <c r="A6" s="42" t="s">
        <v>123</v>
      </c>
      <c r="B6" s="100"/>
      <c r="C6" s="100"/>
      <c r="D6" s="7"/>
      <c r="E6" s="7"/>
      <c r="F6" s="7"/>
      <c r="G6" s="7"/>
      <c r="H6" s="7"/>
      <c r="I6" s="7"/>
      <c r="J6" s="7"/>
      <c r="K6" s="7"/>
      <c r="L6" s="7"/>
      <c r="M6" s="7"/>
      <c r="N6" s="7"/>
      <c r="O6" s="7"/>
      <c r="P6" s="7"/>
      <c r="Q6" s="7"/>
      <c r="R6" s="7"/>
      <c r="S6" s="7"/>
      <c r="T6" s="7"/>
      <c r="U6" s="4"/>
      <c r="V6" s="4"/>
      <c r="W6" s="4"/>
      <c r="X6" s="4"/>
      <c r="Y6" s="4"/>
      <c r="Z6" s="4"/>
      <c r="AA6" s="4"/>
      <c r="AB6" s="4"/>
      <c r="AC6" s="4"/>
      <c r="AD6" s="4"/>
      <c r="AE6" s="4"/>
      <c r="AF6" s="4"/>
      <c r="AG6" s="4"/>
      <c r="AH6" s="4"/>
      <c r="AI6" s="4"/>
      <c r="AJ6" s="4"/>
    </row>
    <row r="7" spans="1:36" s="33" customFormat="1" ht="14.1" customHeight="1" x14ac:dyDescent="0.25">
      <c r="A7" s="42" t="s">
        <v>214</v>
      </c>
      <c r="B7" s="100" t="s">
        <v>213</v>
      </c>
      <c r="C7" s="100"/>
      <c r="D7" s="7"/>
      <c r="E7" s="7"/>
      <c r="F7" s="7"/>
      <c r="G7" s="7"/>
      <c r="H7" s="7"/>
      <c r="I7" s="7"/>
      <c r="J7" s="7"/>
      <c r="K7" s="7"/>
      <c r="L7" s="7"/>
      <c r="M7" s="7"/>
      <c r="N7" s="7"/>
      <c r="O7" s="7"/>
      <c r="P7" s="7"/>
      <c r="Q7" s="7"/>
      <c r="R7" s="7"/>
      <c r="S7" s="7"/>
      <c r="T7" s="7"/>
      <c r="U7" s="4"/>
      <c r="V7" s="4"/>
      <c r="W7" s="4"/>
      <c r="X7" s="4"/>
      <c r="Y7" s="4"/>
      <c r="Z7" s="4"/>
      <c r="AA7" s="4"/>
      <c r="AB7" s="4"/>
      <c r="AC7" s="4"/>
      <c r="AD7" s="4"/>
      <c r="AE7" s="4"/>
      <c r="AF7" s="4"/>
      <c r="AG7" s="4"/>
      <c r="AH7" s="4"/>
      <c r="AI7" s="4"/>
      <c r="AJ7" s="4"/>
    </row>
    <row r="8" spans="1:36" ht="14.1" customHeight="1" x14ac:dyDescent="0.2">
      <c r="A8" s="18"/>
      <c r="B8" s="3"/>
      <c r="C8" s="34"/>
      <c r="D8" s="7"/>
      <c r="E8" s="7"/>
      <c r="F8" s="7"/>
      <c r="G8" s="7"/>
      <c r="H8" s="7"/>
      <c r="I8" s="7"/>
      <c r="J8" s="7"/>
      <c r="K8" s="7"/>
      <c r="L8" s="7"/>
      <c r="M8" s="7"/>
      <c r="N8" s="7"/>
      <c r="O8" s="7"/>
      <c r="P8" s="7"/>
      <c r="Q8" s="7"/>
      <c r="R8" s="7"/>
      <c r="S8" s="7"/>
      <c r="T8" s="7"/>
    </row>
    <row r="9" spans="1:36" ht="72.75" customHeight="1" x14ac:dyDescent="0.2">
      <c r="A9" s="8" t="s">
        <v>1</v>
      </c>
      <c r="B9" s="8" t="s">
        <v>2</v>
      </c>
      <c r="C9" s="8" t="s">
        <v>3</v>
      </c>
      <c r="D9" s="8" t="s">
        <v>4</v>
      </c>
      <c r="E9" s="8" t="s">
        <v>5</v>
      </c>
      <c r="F9" s="8" t="s">
        <v>6</v>
      </c>
      <c r="G9" s="9" t="s">
        <v>130</v>
      </c>
      <c r="H9" s="57" t="s">
        <v>129</v>
      </c>
      <c r="I9" s="8" t="s">
        <v>7</v>
      </c>
    </row>
    <row r="10" spans="1:36" s="36" customFormat="1" ht="15.75" x14ac:dyDescent="0.2">
      <c r="A10" s="73" t="s">
        <v>8</v>
      </c>
      <c r="B10" s="44" t="s">
        <v>9</v>
      </c>
      <c r="C10" s="45" t="s">
        <v>147</v>
      </c>
      <c r="D10" s="46" t="s">
        <v>10</v>
      </c>
      <c r="E10" s="44" t="s">
        <v>11</v>
      </c>
      <c r="F10" s="10">
        <v>0</v>
      </c>
      <c r="G10" s="11"/>
      <c r="H10" s="11"/>
      <c r="I10" s="31">
        <f t="array" ref="I10:I121">IFERROR(
IF(DeliveryRoute="UU Build",Activity_Charge*ItemQuantities_UU,
Activity_Charge*(ItemQuantities_UU+ItemQuantities_Developer)),
"!! ERROR !!")</f>
        <v>0</v>
      </c>
      <c r="K10" s="1"/>
      <c r="L10" s="1"/>
      <c r="M10" s="1"/>
      <c r="N10" s="1"/>
      <c r="O10" s="1"/>
      <c r="P10" s="1"/>
      <c r="Q10" s="1"/>
      <c r="R10" s="1"/>
      <c r="S10" s="1"/>
      <c r="T10" s="1"/>
      <c r="U10" s="1"/>
      <c r="V10" s="1"/>
      <c r="W10" s="1"/>
      <c r="X10" s="1"/>
      <c r="Y10" s="1"/>
      <c r="Z10" s="1"/>
      <c r="AA10" s="1"/>
      <c r="AB10" s="1"/>
      <c r="AC10" s="1"/>
      <c r="AD10" s="1"/>
      <c r="AE10" s="1"/>
      <c r="AF10" s="1"/>
      <c r="AG10" s="1"/>
      <c r="AH10" s="1"/>
      <c r="AI10" s="1"/>
      <c r="AJ10" s="1"/>
    </row>
    <row r="11" spans="1:36" s="33" customFormat="1" x14ac:dyDescent="0.2">
      <c r="A11" s="74" t="s">
        <v>12</v>
      </c>
      <c r="B11" s="47" t="s">
        <v>9</v>
      </c>
      <c r="C11" s="47" t="str">
        <f>IF(DeliveryRoute="UU Build","6.4.2","6.3.2")</f>
        <v>6.4.2</v>
      </c>
      <c r="D11" s="48" t="str">
        <f>IF(DeliveryRoute="UU Build","Administration fee","Self-lay administration fee")</f>
        <v>Administration fee</v>
      </c>
      <c r="E11" s="47" t="s">
        <v>11</v>
      </c>
      <c r="F11" s="10">
        <f>IF(DeliveryRoute="UU Build",234,316)</f>
        <v>234</v>
      </c>
      <c r="G11" s="62">
        <v>1</v>
      </c>
      <c r="H11" s="11"/>
      <c r="I11" s="31">
        <v>234</v>
      </c>
      <c r="J11" s="4"/>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s="33" customFormat="1" x14ac:dyDescent="0.2">
      <c r="A12" s="96" t="s">
        <v>13</v>
      </c>
      <c r="B12" s="47" t="s">
        <v>9</v>
      </c>
      <c r="C12" s="47" t="s">
        <v>148</v>
      </c>
      <c r="D12" s="48" t="s">
        <v>14</v>
      </c>
      <c r="E12" s="47" t="s">
        <v>15</v>
      </c>
      <c r="F12" s="10">
        <v>3513</v>
      </c>
      <c r="G12" s="12"/>
      <c r="H12" s="12"/>
      <c r="I12" s="31">
        <v>0</v>
      </c>
      <c r="J12" s="4"/>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s="33" customFormat="1" x14ac:dyDescent="0.2">
      <c r="A13" s="96"/>
      <c r="B13" s="47" t="s">
        <v>9</v>
      </c>
      <c r="C13" s="47" t="s">
        <v>148</v>
      </c>
      <c r="D13" s="48" t="s">
        <v>16</v>
      </c>
      <c r="E13" s="47" t="s">
        <v>15</v>
      </c>
      <c r="F13" s="10">
        <v>4371</v>
      </c>
      <c r="G13" s="12"/>
      <c r="H13" s="12"/>
      <c r="I13" s="31">
        <v>0</v>
      </c>
      <c r="J13" s="4"/>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s="33" customFormat="1" x14ac:dyDescent="0.2">
      <c r="A14" s="96"/>
      <c r="B14" s="47" t="s">
        <v>9</v>
      </c>
      <c r="C14" s="47" t="s">
        <v>148</v>
      </c>
      <c r="D14" s="48" t="s">
        <v>17</v>
      </c>
      <c r="E14" s="47" t="s">
        <v>15</v>
      </c>
      <c r="F14" s="10">
        <v>5352</v>
      </c>
      <c r="G14" s="12"/>
      <c r="H14" s="12"/>
      <c r="I14" s="31">
        <v>0</v>
      </c>
      <c r="J14" s="4"/>
      <c r="K14" s="1"/>
      <c r="L14" s="1"/>
      <c r="M14" s="1"/>
      <c r="N14" s="1"/>
      <c r="O14" s="1"/>
      <c r="P14" s="1"/>
      <c r="Q14" s="1"/>
      <c r="R14" s="1"/>
      <c r="S14" s="1"/>
      <c r="T14" s="1"/>
      <c r="U14" s="1"/>
      <c r="V14" s="1"/>
      <c r="W14" s="1"/>
      <c r="X14" s="1"/>
      <c r="Y14" s="1"/>
      <c r="Z14" s="1"/>
      <c r="AA14" s="1"/>
      <c r="AB14" s="1"/>
      <c r="AC14" s="1"/>
      <c r="AD14" s="1"/>
      <c r="AE14" s="1"/>
      <c r="AF14" s="1"/>
      <c r="AG14" s="1"/>
      <c r="AH14" s="1"/>
      <c r="AI14" s="1"/>
      <c r="AJ14" s="1"/>
    </row>
    <row r="15" spans="1:36" s="33" customFormat="1" x14ac:dyDescent="0.2">
      <c r="A15" s="96" t="s">
        <v>18</v>
      </c>
      <c r="B15" s="47" t="s">
        <v>9</v>
      </c>
      <c r="C15" s="47" t="s">
        <v>148</v>
      </c>
      <c r="D15" s="48" t="s">
        <v>19</v>
      </c>
      <c r="E15" s="47" t="s">
        <v>15</v>
      </c>
      <c r="F15" s="10">
        <v>4163</v>
      </c>
      <c r="G15" s="12"/>
      <c r="H15" s="12"/>
      <c r="I15" s="31">
        <v>0</v>
      </c>
      <c r="J15" s="4"/>
      <c r="K15" s="1"/>
      <c r="L15" s="1"/>
      <c r="M15" s="1"/>
      <c r="N15" s="1"/>
      <c r="O15" s="1"/>
      <c r="P15" s="1"/>
      <c r="Q15" s="1"/>
      <c r="R15" s="1"/>
      <c r="S15" s="1"/>
      <c r="T15" s="1"/>
      <c r="U15" s="1"/>
      <c r="V15" s="1"/>
      <c r="W15" s="1"/>
      <c r="X15" s="1"/>
      <c r="Y15" s="1"/>
      <c r="Z15" s="1"/>
      <c r="AA15" s="1"/>
      <c r="AB15" s="1"/>
      <c r="AC15" s="1"/>
      <c r="AD15" s="1"/>
      <c r="AE15" s="1"/>
      <c r="AF15" s="1"/>
      <c r="AG15" s="1"/>
      <c r="AH15" s="1"/>
      <c r="AI15" s="1"/>
      <c r="AJ15" s="1"/>
    </row>
    <row r="16" spans="1:36" s="33" customFormat="1" x14ac:dyDescent="0.2">
      <c r="A16" s="96"/>
      <c r="B16" s="47" t="s">
        <v>9</v>
      </c>
      <c r="C16" s="47" t="s">
        <v>148</v>
      </c>
      <c r="D16" s="48" t="s">
        <v>20</v>
      </c>
      <c r="E16" s="47" t="s">
        <v>15</v>
      </c>
      <c r="F16" s="10">
        <v>5225</v>
      </c>
      <c r="G16" s="12"/>
      <c r="H16" s="12"/>
      <c r="I16" s="31">
        <v>0</v>
      </c>
      <c r="J16" s="4"/>
      <c r="K16" s="1"/>
      <c r="L16" s="1"/>
      <c r="M16" s="1"/>
      <c r="N16" s="1"/>
      <c r="O16" s="1"/>
      <c r="P16" s="1"/>
      <c r="Q16" s="1"/>
      <c r="R16" s="1"/>
      <c r="S16" s="1"/>
      <c r="T16" s="1"/>
      <c r="U16" s="1"/>
      <c r="V16" s="1"/>
      <c r="W16" s="1"/>
      <c r="X16" s="1"/>
      <c r="Y16" s="1"/>
      <c r="Z16" s="1"/>
      <c r="AA16" s="1"/>
      <c r="AB16" s="1"/>
      <c r="AC16" s="1"/>
      <c r="AD16" s="1"/>
      <c r="AE16" s="1"/>
      <c r="AF16" s="1"/>
      <c r="AG16" s="1"/>
      <c r="AH16" s="1"/>
      <c r="AI16" s="1"/>
      <c r="AJ16" s="1"/>
    </row>
    <row r="17" spans="1:36" s="33" customFormat="1" x14ac:dyDescent="0.2">
      <c r="A17" s="96"/>
      <c r="B17" s="47" t="s">
        <v>9</v>
      </c>
      <c r="C17" s="47" t="s">
        <v>148</v>
      </c>
      <c r="D17" s="48" t="s">
        <v>21</v>
      </c>
      <c r="E17" s="47" t="s">
        <v>15</v>
      </c>
      <c r="F17" s="10">
        <v>7130</v>
      </c>
      <c r="G17" s="12"/>
      <c r="H17" s="12"/>
      <c r="I17" s="31">
        <v>0</v>
      </c>
      <c r="J17" s="4"/>
      <c r="K17" s="1"/>
      <c r="L17" s="1"/>
      <c r="M17" s="1"/>
      <c r="N17" s="1"/>
      <c r="O17" s="1"/>
      <c r="P17" s="1"/>
      <c r="Q17" s="1"/>
      <c r="R17" s="1"/>
      <c r="S17" s="1"/>
      <c r="T17" s="1"/>
      <c r="U17" s="1"/>
      <c r="V17" s="1"/>
      <c r="W17" s="1"/>
      <c r="X17" s="1"/>
      <c r="Y17" s="1"/>
      <c r="Z17" s="1"/>
      <c r="AA17" s="1"/>
      <c r="AB17" s="1"/>
      <c r="AC17" s="1"/>
      <c r="AD17" s="1"/>
      <c r="AE17" s="1"/>
      <c r="AF17" s="1"/>
      <c r="AG17" s="1"/>
      <c r="AH17" s="1"/>
      <c r="AI17" s="1"/>
      <c r="AJ17" s="1"/>
    </row>
    <row r="18" spans="1:36" s="33" customFormat="1" x14ac:dyDescent="0.2">
      <c r="A18" s="96" t="s">
        <v>22</v>
      </c>
      <c r="B18" s="47" t="s">
        <v>23</v>
      </c>
      <c r="C18" s="47" t="s">
        <v>148</v>
      </c>
      <c r="D18" s="48" t="s">
        <v>24</v>
      </c>
      <c r="E18" s="47" t="s">
        <v>15</v>
      </c>
      <c r="F18" s="10">
        <v>785</v>
      </c>
      <c r="G18" s="12"/>
      <c r="H18" s="12"/>
      <c r="I18" s="31">
        <v>0</v>
      </c>
      <c r="J18" s="4"/>
      <c r="K18" s="1"/>
      <c r="L18" s="1"/>
      <c r="M18" s="1"/>
      <c r="N18" s="1"/>
      <c r="O18" s="1"/>
      <c r="P18" s="1"/>
      <c r="Q18" s="1"/>
      <c r="R18" s="1"/>
      <c r="S18" s="1"/>
      <c r="T18" s="1"/>
      <c r="U18" s="1"/>
      <c r="V18" s="1"/>
      <c r="W18" s="1"/>
      <c r="X18" s="1"/>
      <c r="Y18" s="1"/>
      <c r="Z18" s="1"/>
      <c r="AA18" s="1"/>
      <c r="AB18" s="1"/>
      <c r="AC18" s="1"/>
      <c r="AD18" s="1"/>
      <c r="AE18" s="1"/>
      <c r="AF18" s="1"/>
      <c r="AG18" s="1"/>
      <c r="AH18" s="1"/>
      <c r="AI18" s="1"/>
      <c r="AJ18" s="1"/>
    </row>
    <row r="19" spans="1:36" s="33" customFormat="1" x14ac:dyDescent="0.2">
      <c r="A19" s="96"/>
      <c r="B19" s="47" t="s">
        <v>23</v>
      </c>
      <c r="C19" s="47" t="s">
        <v>148</v>
      </c>
      <c r="D19" s="48" t="s">
        <v>25</v>
      </c>
      <c r="E19" s="47" t="s">
        <v>15</v>
      </c>
      <c r="F19" s="10">
        <v>862</v>
      </c>
      <c r="G19" s="12"/>
      <c r="H19" s="12"/>
      <c r="I19" s="31">
        <v>0</v>
      </c>
      <c r="J19" s="4"/>
      <c r="K19" s="1"/>
      <c r="L19" s="1"/>
      <c r="M19" s="1"/>
      <c r="N19" s="1"/>
      <c r="O19" s="1"/>
      <c r="P19" s="1"/>
      <c r="Q19" s="1"/>
      <c r="R19" s="1"/>
      <c r="S19" s="1"/>
      <c r="T19" s="1"/>
      <c r="U19" s="1"/>
      <c r="V19" s="1"/>
      <c r="W19" s="1"/>
      <c r="X19" s="1"/>
      <c r="Y19" s="1"/>
      <c r="Z19" s="1"/>
      <c r="AA19" s="1"/>
      <c r="AB19" s="1"/>
      <c r="AC19" s="1"/>
      <c r="AD19" s="1"/>
      <c r="AE19" s="1"/>
      <c r="AF19" s="1"/>
      <c r="AG19" s="1"/>
      <c r="AH19" s="1"/>
      <c r="AI19" s="1"/>
      <c r="AJ19" s="1"/>
    </row>
    <row r="20" spans="1:36" s="33" customFormat="1" x14ac:dyDescent="0.2">
      <c r="A20" s="96"/>
      <c r="B20" s="47" t="s">
        <v>23</v>
      </c>
      <c r="C20" s="47" t="s">
        <v>148</v>
      </c>
      <c r="D20" s="48" t="s">
        <v>26</v>
      </c>
      <c r="E20" s="47" t="s">
        <v>15</v>
      </c>
      <c r="F20" s="10">
        <v>1588</v>
      </c>
      <c r="G20" s="12"/>
      <c r="H20" s="12"/>
      <c r="I20" s="31">
        <v>0</v>
      </c>
      <c r="J20" s="4"/>
      <c r="K20" s="1"/>
      <c r="L20" s="1"/>
      <c r="M20" s="1"/>
      <c r="N20" s="1"/>
      <c r="O20" s="1"/>
      <c r="P20" s="1"/>
      <c r="Q20" s="1"/>
      <c r="R20" s="1"/>
      <c r="S20" s="1"/>
      <c r="T20" s="1"/>
      <c r="U20" s="1"/>
      <c r="V20" s="1"/>
      <c r="W20" s="1"/>
      <c r="X20" s="1"/>
      <c r="Y20" s="1"/>
      <c r="Z20" s="1"/>
      <c r="AA20" s="1"/>
      <c r="AB20" s="1"/>
      <c r="AC20" s="1"/>
      <c r="AD20" s="1"/>
      <c r="AE20" s="1"/>
      <c r="AF20" s="1"/>
      <c r="AG20" s="1"/>
      <c r="AH20" s="1"/>
      <c r="AI20" s="1"/>
      <c r="AJ20" s="1"/>
    </row>
    <row r="21" spans="1:36" s="33" customFormat="1" x14ac:dyDescent="0.2">
      <c r="A21" s="96" t="s">
        <v>27</v>
      </c>
      <c r="B21" s="47" t="s">
        <v>23</v>
      </c>
      <c r="C21" s="47" t="s">
        <v>148</v>
      </c>
      <c r="D21" s="48" t="s">
        <v>28</v>
      </c>
      <c r="E21" s="47" t="s">
        <v>15</v>
      </c>
      <c r="F21" s="10">
        <v>1052</v>
      </c>
      <c r="G21" s="12"/>
      <c r="H21" s="12"/>
      <c r="I21" s="31">
        <v>0</v>
      </c>
      <c r="J21" s="4"/>
      <c r="K21" s="1"/>
      <c r="L21" s="1"/>
      <c r="M21" s="1"/>
      <c r="N21" s="1"/>
      <c r="O21" s="1"/>
      <c r="P21" s="1"/>
      <c r="Q21" s="1"/>
      <c r="R21" s="1"/>
      <c r="S21" s="1"/>
      <c r="T21" s="1"/>
      <c r="U21" s="1"/>
      <c r="V21" s="1"/>
      <c r="W21" s="1"/>
      <c r="X21" s="1"/>
      <c r="Y21" s="1"/>
      <c r="Z21" s="1"/>
      <c r="AA21" s="1"/>
      <c r="AB21" s="1"/>
      <c r="AC21" s="1"/>
      <c r="AD21" s="1"/>
      <c r="AE21" s="1"/>
      <c r="AF21" s="1"/>
      <c r="AG21" s="1"/>
      <c r="AH21" s="1"/>
      <c r="AI21" s="1"/>
      <c r="AJ21" s="1"/>
    </row>
    <row r="22" spans="1:36" s="33" customFormat="1" x14ac:dyDescent="0.2">
      <c r="A22" s="96"/>
      <c r="B22" s="47" t="s">
        <v>23</v>
      </c>
      <c r="C22" s="47" t="s">
        <v>148</v>
      </c>
      <c r="D22" s="48" t="s">
        <v>29</v>
      </c>
      <c r="E22" s="47" t="s">
        <v>15</v>
      </c>
      <c r="F22" s="10">
        <v>1110</v>
      </c>
      <c r="G22" s="12"/>
      <c r="H22" s="12"/>
      <c r="I22" s="31">
        <v>0</v>
      </c>
      <c r="J22" s="4"/>
      <c r="K22" s="1"/>
      <c r="L22" s="1"/>
      <c r="M22" s="1"/>
      <c r="N22" s="1"/>
      <c r="O22" s="1"/>
      <c r="P22" s="1"/>
      <c r="Q22" s="1"/>
      <c r="R22" s="1"/>
      <c r="S22" s="1"/>
      <c r="T22" s="1"/>
      <c r="U22" s="1"/>
      <c r="V22" s="1"/>
      <c r="W22" s="1"/>
      <c r="X22" s="1"/>
      <c r="Y22" s="1"/>
      <c r="Z22" s="1"/>
      <c r="AA22" s="1"/>
      <c r="AB22" s="1"/>
      <c r="AC22" s="1"/>
      <c r="AD22" s="1"/>
      <c r="AE22" s="1"/>
      <c r="AF22" s="1"/>
      <c r="AG22" s="1"/>
      <c r="AH22" s="1"/>
      <c r="AI22" s="1"/>
      <c r="AJ22" s="1"/>
    </row>
    <row r="23" spans="1:36" s="33" customFormat="1" x14ac:dyDescent="0.2">
      <c r="A23" s="96"/>
      <c r="B23" s="47" t="s">
        <v>23</v>
      </c>
      <c r="C23" s="47" t="s">
        <v>148</v>
      </c>
      <c r="D23" s="48" t="s">
        <v>30</v>
      </c>
      <c r="E23" s="47" t="s">
        <v>15</v>
      </c>
      <c r="F23" s="10">
        <v>1942</v>
      </c>
      <c r="G23" s="12"/>
      <c r="H23" s="12"/>
      <c r="I23" s="31">
        <v>0</v>
      </c>
      <c r="J23" s="4"/>
      <c r="K23" s="1"/>
      <c r="L23" s="1"/>
      <c r="M23" s="1"/>
      <c r="N23" s="1"/>
      <c r="O23" s="1"/>
      <c r="P23" s="1"/>
      <c r="Q23" s="1"/>
      <c r="R23" s="1"/>
      <c r="S23" s="1"/>
      <c r="T23" s="1"/>
      <c r="U23" s="1"/>
      <c r="V23" s="1"/>
      <c r="W23" s="1"/>
      <c r="X23" s="1"/>
      <c r="Y23" s="1"/>
      <c r="Z23" s="1"/>
      <c r="AA23" s="1"/>
      <c r="AB23" s="1"/>
      <c r="AC23" s="1"/>
      <c r="AD23" s="1"/>
      <c r="AE23" s="1"/>
      <c r="AF23" s="1"/>
      <c r="AG23" s="1"/>
      <c r="AH23" s="1"/>
      <c r="AI23" s="1"/>
      <c r="AJ23" s="1"/>
    </row>
    <row r="24" spans="1:36" s="33" customFormat="1" x14ac:dyDescent="0.2">
      <c r="A24" s="96" t="s">
        <v>31</v>
      </c>
      <c r="B24" s="47" t="s">
        <v>9</v>
      </c>
      <c r="C24" s="47" t="s">
        <v>148</v>
      </c>
      <c r="D24" s="48" t="s">
        <v>32</v>
      </c>
      <c r="E24" s="47" t="s">
        <v>15</v>
      </c>
      <c r="F24" s="10">
        <v>910</v>
      </c>
      <c r="G24" s="12"/>
      <c r="H24" s="12"/>
      <c r="I24" s="31">
        <v>0</v>
      </c>
      <c r="J24" s="4"/>
      <c r="K24" s="1"/>
      <c r="L24" s="1"/>
      <c r="M24" s="1"/>
      <c r="N24" s="1"/>
      <c r="O24" s="1"/>
      <c r="P24" s="1"/>
      <c r="Q24" s="1"/>
      <c r="R24" s="1"/>
      <c r="S24" s="1"/>
      <c r="T24" s="1"/>
      <c r="U24" s="1"/>
      <c r="V24" s="1"/>
      <c r="W24" s="1"/>
      <c r="X24" s="1"/>
      <c r="Y24" s="1"/>
      <c r="Z24" s="1"/>
      <c r="AA24" s="1"/>
      <c r="AB24" s="1"/>
      <c r="AC24" s="1"/>
      <c r="AD24" s="1"/>
      <c r="AE24" s="1"/>
      <c r="AF24" s="1"/>
      <c r="AG24" s="1"/>
      <c r="AH24" s="1"/>
      <c r="AI24" s="1"/>
      <c r="AJ24" s="1"/>
    </row>
    <row r="25" spans="1:36" s="33" customFormat="1" x14ac:dyDescent="0.2">
      <c r="A25" s="96"/>
      <c r="B25" s="47" t="s">
        <v>9</v>
      </c>
      <c r="C25" s="47" t="s">
        <v>148</v>
      </c>
      <c r="D25" s="48" t="s">
        <v>33</v>
      </c>
      <c r="E25" s="47" t="s">
        <v>15</v>
      </c>
      <c r="F25" s="10">
        <v>1166</v>
      </c>
      <c r="G25" s="12"/>
      <c r="H25" s="12"/>
      <c r="I25" s="31">
        <v>0</v>
      </c>
      <c r="J25" s="4"/>
      <c r="K25" s="1"/>
      <c r="L25" s="1"/>
      <c r="M25" s="1"/>
      <c r="N25" s="1"/>
      <c r="O25" s="1"/>
      <c r="P25" s="1"/>
      <c r="Q25" s="1"/>
      <c r="R25" s="1"/>
      <c r="S25" s="1"/>
      <c r="T25" s="1"/>
      <c r="U25" s="1"/>
      <c r="V25" s="1"/>
      <c r="W25" s="1"/>
      <c r="X25" s="1"/>
      <c r="Y25" s="1"/>
      <c r="Z25" s="1"/>
      <c r="AA25" s="1"/>
      <c r="AB25" s="1"/>
      <c r="AC25" s="1"/>
      <c r="AD25" s="1"/>
      <c r="AE25" s="1"/>
      <c r="AF25" s="1"/>
      <c r="AG25" s="1"/>
      <c r="AH25" s="1"/>
      <c r="AI25" s="1"/>
      <c r="AJ25" s="1"/>
    </row>
    <row r="26" spans="1:36" s="33" customFormat="1" x14ac:dyDescent="0.2">
      <c r="A26" s="96"/>
      <c r="B26" s="47" t="s">
        <v>9</v>
      </c>
      <c r="C26" s="47" t="s">
        <v>148</v>
      </c>
      <c r="D26" s="48" t="s">
        <v>34</v>
      </c>
      <c r="E26" s="47" t="s">
        <v>15</v>
      </c>
      <c r="F26" s="10">
        <v>2040</v>
      </c>
      <c r="G26" s="12"/>
      <c r="H26" s="12"/>
      <c r="I26" s="31">
        <v>0</v>
      </c>
      <c r="J26" s="4"/>
      <c r="K26" s="1"/>
      <c r="L26" s="1"/>
      <c r="M26" s="1"/>
      <c r="N26" s="1"/>
      <c r="O26" s="1"/>
      <c r="P26" s="1"/>
      <c r="Q26" s="1"/>
      <c r="R26" s="1"/>
      <c r="S26" s="1"/>
      <c r="T26" s="1"/>
      <c r="U26" s="1"/>
      <c r="V26" s="1"/>
      <c r="W26" s="1"/>
      <c r="X26" s="1"/>
      <c r="Y26" s="1"/>
      <c r="Z26" s="1"/>
      <c r="AA26" s="1"/>
      <c r="AB26" s="1"/>
      <c r="AC26" s="1"/>
      <c r="AD26" s="1"/>
      <c r="AE26" s="1"/>
      <c r="AF26" s="1"/>
      <c r="AG26" s="1"/>
      <c r="AH26" s="1"/>
      <c r="AI26" s="1"/>
      <c r="AJ26" s="1"/>
    </row>
    <row r="27" spans="1:36" s="33" customFormat="1" x14ac:dyDescent="0.2">
      <c r="A27" s="96" t="s">
        <v>35</v>
      </c>
      <c r="B27" s="47" t="s">
        <v>9</v>
      </c>
      <c r="C27" s="47" t="s">
        <v>148</v>
      </c>
      <c r="D27" s="48" t="s">
        <v>36</v>
      </c>
      <c r="E27" s="47" t="s">
        <v>15</v>
      </c>
      <c r="F27" s="10">
        <v>1434</v>
      </c>
      <c r="G27" s="12"/>
      <c r="H27" s="12"/>
      <c r="I27" s="31">
        <v>0</v>
      </c>
      <c r="J27" s="4"/>
      <c r="K27" s="1"/>
      <c r="L27" s="1"/>
      <c r="M27" s="1"/>
      <c r="N27" s="1"/>
      <c r="O27" s="1"/>
      <c r="P27" s="1"/>
      <c r="Q27" s="1"/>
      <c r="R27" s="1"/>
      <c r="S27" s="1"/>
      <c r="T27" s="1"/>
      <c r="U27" s="1"/>
      <c r="V27" s="1"/>
      <c r="W27" s="1"/>
      <c r="X27" s="1"/>
      <c r="Y27" s="1"/>
      <c r="Z27" s="1"/>
      <c r="AA27" s="1"/>
      <c r="AB27" s="1"/>
      <c r="AC27" s="1"/>
      <c r="AD27" s="1"/>
      <c r="AE27" s="1"/>
      <c r="AF27" s="1"/>
      <c r="AG27" s="1"/>
      <c r="AH27" s="1"/>
      <c r="AI27" s="1"/>
      <c r="AJ27" s="1"/>
    </row>
    <row r="28" spans="1:36" s="33" customFormat="1" x14ac:dyDescent="0.2">
      <c r="A28" s="96"/>
      <c r="B28" s="47" t="s">
        <v>9</v>
      </c>
      <c r="C28" s="47" t="s">
        <v>148</v>
      </c>
      <c r="D28" s="48" t="s">
        <v>37</v>
      </c>
      <c r="E28" s="47" t="s">
        <v>15</v>
      </c>
      <c r="F28" s="10">
        <v>1780</v>
      </c>
      <c r="G28" s="12"/>
      <c r="H28" s="12"/>
      <c r="I28" s="31">
        <v>0</v>
      </c>
      <c r="J28" s="4"/>
      <c r="K28" s="1"/>
      <c r="L28" s="1"/>
      <c r="M28" s="1"/>
      <c r="N28" s="1"/>
      <c r="O28" s="1"/>
      <c r="P28" s="1"/>
      <c r="Q28" s="1"/>
      <c r="R28" s="1"/>
      <c r="S28" s="1"/>
      <c r="T28" s="1"/>
      <c r="U28" s="1"/>
      <c r="V28" s="1"/>
      <c r="W28" s="1"/>
      <c r="X28" s="1"/>
      <c r="Y28" s="1"/>
      <c r="Z28" s="1"/>
      <c r="AA28" s="1"/>
      <c r="AB28" s="1"/>
      <c r="AC28" s="1"/>
      <c r="AD28" s="1"/>
      <c r="AE28" s="1"/>
      <c r="AF28" s="1"/>
      <c r="AG28" s="1"/>
      <c r="AH28" s="1"/>
      <c r="AI28" s="1"/>
      <c r="AJ28" s="1"/>
    </row>
    <row r="29" spans="1:36" s="33" customFormat="1" x14ac:dyDescent="0.2">
      <c r="A29" s="96"/>
      <c r="B29" s="47" t="s">
        <v>9</v>
      </c>
      <c r="C29" s="47" t="s">
        <v>148</v>
      </c>
      <c r="D29" s="48" t="s">
        <v>38</v>
      </c>
      <c r="E29" s="47" t="s">
        <v>15</v>
      </c>
      <c r="F29" s="10">
        <v>2447</v>
      </c>
      <c r="G29" s="12"/>
      <c r="H29" s="12"/>
      <c r="I29" s="31">
        <v>0</v>
      </c>
      <c r="J29" s="4"/>
      <c r="K29" s="1"/>
      <c r="L29" s="1"/>
      <c r="M29" s="1"/>
      <c r="N29" s="1"/>
      <c r="O29" s="1"/>
      <c r="P29" s="1"/>
      <c r="Q29" s="1"/>
      <c r="R29" s="1"/>
      <c r="S29" s="1"/>
      <c r="T29" s="1"/>
      <c r="U29" s="1"/>
      <c r="V29" s="1"/>
      <c r="W29" s="1"/>
      <c r="X29" s="1"/>
      <c r="Y29" s="1"/>
      <c r="Z29" s="1"/>
      <c r="AA29" s="1"/>
      <c r="AB29" s="1"/>
      <c r="AC29" s="1"/>
      <c r="AD29" s="1"/>
      <c r="AE29" s="1"/>
      <c r="AF29" s="1"/>
      <c r="AG29" s="1"/>
      <c r="AH29" s="1"/>
      <c r="AI29" s="1"/>
      <c r="AJ29" s="1"/>
    </row>
    <row r="30" spans="1:36" s="33" customFormat="1" x14ac:dyDescent="0.2">
      <c r="A30" s="96" t="s">
        <v>131</v>
      </c>
      <c r="B30" s="49" t="s">
        <v>23</v>
      </c>
      <c r="C30" s="49" t="s">
        <v>149</v>
      </c>
      <c r="D30" s="50" t="s">
        <v>39</v>
      </c>
      <c r="E30" s="49" t="s">
        <v>40</v>
      </c>
      <c r="F30" s="10">
        <v>122</v>
      </c>
      <c r="G30" s="12"/>
      <c r="H30" s="12"/>
      <c r="I30" s="31">
        <v>0</v>
      </c>
      <c r="J30" s="4"/>
      <c r="K30" s="1"/>
      <c r="L30" s="1"/>
      <c r="M30" s="1"/>
      <c r="N30" s="1"/>
      <c r="O30" s="1"/>
      <c r="P30" s="1"/>
      <c r="Q30" s="1"/>
      <c r="R30" s="1"/>
      <c r="S30" s="1"/>
      <c r="T30" s="1"/>
      <c r="U30" s="1"/>
      <c r="V30" s="1"/>
      <c r="W30" s="1"/>
      <c r="X30" s="1"/>
      <c r="Y30" s="1"/>
      <c r="Z30" s="1"/>
      <c r="AA30" s="1"/>
      <c r="AB30" s="1"/>
      <c r="AC30" s="1"/>
      <c r="AD30" s="1"/>
      <c r="AE30" s="1"/>
      <c r="AF30" s="1"/>
      <c r="AG30" s="1"/>
      <c r="AH30" s="1"/>
      <c r="AI30" s="1"/>
      <c r="AJ30" s="1"/>
    </row>
    <row r="31" spans="1:36" s="33" customFormat="1" x14ac:dyDescent="0.2">
      <c r="A31" s="96"/>
      <c r="B31" s="49" t="s">
        <v>23</v>
      </c>
      <c r="C31" s="49" t="s">
        <v>149</v>
      </c>
      <c r="D31" s="50" t="s">
        <v>41</v>
      </c>
      <c r="E31" s="49" t="s">
        <v>40</v>
      </c>
      <c r="F31" s="10">
        <v>148</v>
      </c>
      <c r="G31" s="12"/>
      <c r="H31" s="12"/>
      <c r="I31" s="31">
        <v>0</v>
      </c>
      <c r="J31" s="4"/>
      <c r="K31" s="1"/>
      <c r="L31" s="1"/>
      <c r="M31" s="1"/>
      <c r="N31" s="1"/>
      <c r="O31" s="1"/>
      <c r="P31" s="1"/>
      <c r="Q31" s="1"/>
      <c r="R31" s="1"/>
      <c r="S31" s="1"/>
      <c r="T31" s="1"/>
      <c r="U31" s="1"/>
      <c r="V31" s="1"/>
      <c r="W31" s="1"/>
      <c r="X31" s="1"/>
      <c r="Y31" s="1"/>
      <c r="Z31" s="1"/>
      <c r="AA31" s="1"/>
      <c r="AB31" s="1"/>
      <c r="AC31" s="1"/>
      <c r="AD31" s="1"/>
      <c r="AE31" s="1"/>
      <c r="AF31" s="1"/>
      <c r="AG31" s="1"/>
      <c r="AH31" s="1"/>
      <c r="AI31" s="1"/>
      <c r="AJ31" s="1"/>
    </row>
    <row r="32" spans="1:36" s="33" customFormat="1" x14ac:dyDescent="0.2">
      <c r="A32" s="96"/>
      <c r="B32" s="49" t="s">
        <v>23</v>
      </c>
      <c r="C32" s="49" t="s">
        <v>149</v>
      </c>
      <c r="D32" s="50" t="s">
        <v>42</v>
      </c>
      <c r="E32" s="49" t="s">
        <v>40</v>
      </c>
      <c r="F32" s="10">
        <v>212</v>
      </c>
      <c r="G32" s="12"/>
      <c r="H32" s="12"/>
      <c r="I32" s="31">
        <v>0</v>
      </c>
      <c r="J32" s="4"/>
      <c r="K32" s="1"/>
      <c r="L32" s="1"/>
      <c r="M32" s="1"/>
      <c r="N32" s="1"/>
      <c r="O32" s="1"/>
      <c r="P32" s="1"/>
      <c r="Q32" s="1"/>
      <c r="R32" s="1"/>
      <c r="S32" s="1"/>
      <c r="T32" s="1"/>
      <c r="U32" s="1"/>
      <c r="V32" s="1"/>
      <c r="W32" s="1"/>
      <c r="X32" s="1"/>
      <c r="Y32" s="1"/>
      <c r="Z32" s="1"/>
      <c r="AA32" s="1"/>
      <c r="AB32" s="1"/>
      <c r="AC32" s="1"/>
      <c r="AD32" s="1"/>
      <c r="AE32" s="1"/>
      <c r="AF32" s="1"/>
      <c r="AG32" s="1"/>
      <c r="AH32" s="1"/>
      <c r="AI32" s="1"/>
      <c r="AJ32" s="1"/>
    </row>
    <row r="33" spans="1:36" s="33" customFormat="1" x14ac:dyDescent="0.2">
      <c r="A33" s="96" t="s">
        <v>132</v>
      </c>
      <c r="B33" s="49" t="s">
        <v>23</v>
      </c>
      <c r="C33" s="49" t="s">
        <v>149</v>
      </c>
      <c r="D33" s="50" t="s">
        <v>43</v>
      </c>
      <c r="E33" s="49" t="s">
        <v>40</v>
      </c>
      <c r="F33" s="10">
        <v>180</v>
      </c>
      <c r="G33" s="12"/>
      <c r="H33" s="12"/>
      <c r="I33" s="31">
        <v>0</v>
      </c>
      <c r="J33" s="4"/>
      <c r="K33" s="1"/>
      <c r="L33" s="1"/>
      <c r="M33" s="1"/>
      <c r="N33" s="1"/>
      <c r="O33" s="1"/>
      <c r="P33" s="1"/>
      <c r="Q33" s="1"/>
      <c r="R33" s="1"/>
      <c r="S33" s="1"/>
      <c r="T33" s="1"/>
      <c r="U33" s="1"/>
      <c r="V33" s="1"/>
      <c r="W33" s="1"/>
      <c r="X33" s="1"/>
      <c r="Y33" s="1"/>
      <c r="Z33" s="1"/>
      <c r="AA33" s="1"/>
      <c r="AB33" s="1"/>
      <c r="AC33" s="1"/>
      <c r="AD33" s="1"/>
      <c r="AE33" s="1"/>
      <c r="AF33" s="1"/>
      <c r="AG33" s="1"/>
      <c r="AH33" s="1"/>
      <c r="AI33" s="1"/>
      <c r="AJ33" s="1"/>
    </row>
    <row r="34" spans="1:36" s="33" customFormat="1" x14ac:dyDescent="0.2">
      <c r="A34" s="96"/>
      <c r="B34" s="49" t="s">
        <v>23</v>
      </c>
      <c r="C34" s="49" t="s">
        <v>149</v>
      </c>
      <c r="D34" s="50" t="s">
        <v>44</v>
      </c>
      <c r="E34" s="49" t="s">
        <v>40</v>
      </c>
      <c r="F34" s="10">
        <v>220</v>
      </c>
      <c r="G34" s="12"/>
      <c r="H34" s="12"/>
      <c r="I34" s="31">
        <v>0</v>
      </c>
      <c r="J34" s="4"/>
      <c r="K34" s="1"/>
      <c r="L34" s="1"/>
      <c r="M34" s="1"/>
      <c r="N34" s="1"/>
      <c r="O34" s="1"/>
      <c r="P34" s="1"/>
      <c r="Q34" s="1"/>
      <c r="R34" s="1"/>
      <c r="S34" s="1"/>
      <c r="T34" s="1"/>
      <c r="U34" s="1"/>
      <c r="V34" s="1"/>
      <c r="W34" s="1"/>
      <c r="X34" s="1"/>
      <c r="Y34" s="1"/>
      <c r="Z34" s="1"/>
      <c r="AA34" s="1"/>
      <c r="AB34" s="1"/>
      <c r="AC34" s="1"/>
      <c r="AD34" s="1"/>
      <c r="AE34" s="1"/>
      <c r="AF34" s="1"/>
      <c r="AG34" s="1"/>
      <c r="AH34" s="1"/>
      <c r="AI34" s="1"/>
      <c r="AJ34" s="1"/>
    </row>
    <row r="35" spans="1:36" s="33" customFormat="1" x14ac:dyDescent="0.2">
      <c r="A35" s="96"/>
      <c r="B35" s="49" t="s">
        <v>23</v>
      </c>
      <c r="C35" s="49" t="s">
        <v>149</v>
      </c>
      <c r="D35" s="50" t="s">
        <v>45</v>
      </c>
      <c r="E35" s="49" t="s">
        <v>40</v>
      </c>
      <c r="F35" s="10">
        <v>273</v>
      </c>
      <c r="G35" s="12"/>
      <c r="H35" s="12"/>
      <c r="I35" s="31">
        <v>0</v>
      </c>
      <c r="J35" s="4"/>
      <c r="K35" s="1"/>
      <c r="L35" s="1"/>
      <c r="M35" s="1"/>
      <c r="N35" s="1"/>
      <c r="O35" s="1"/>
      <c r="P35" s="1"/>
      <c r="Q35" s="1"/>
      <c r="R35" s="1"/>
      <c r="S35" s="1"/>
      <c r="T35" s="1"/>
      <c r="U35" s="1"/>
      <c r="V35" s="1"/>
      <c r="W35" s="1"/>
      <c r="X35" s="1"/>
      <c r="Y35" s="1"/>
      <c r="Z35" s="1"/>
      <c r="AA35" s="1"/>
      <c r="AB35" s="1"/>
      <c r="AC35" s="1"/>
      <c r="AD35" s="1"/>
      <c r="AE35" s="1"/>
      <c r="AF35" s="1"/>
      <c r="AG35" s="1"/>
      <c r="AH35" s="1"/>
      <c r="AI35" s="1"/>
      <c r="AJ35" s="1"/>
    </row>
    <row r="36" spans="1:36" s="33" customFormat="1" x14ac:dyDescent="0.2">
      <c r="A36" s="96" t="s">
        <v>133</v>
      </c>
      <c r="B36" s="49" t="s">
        <v>23</v>
      </c>
      <c r="C36" s="49" t="s">
        <v>149</v>
      </c>
      <c r="D36" s="50" t="s">
        <v>46</v>
      </c>
      <c r="E36" s="49" t="s">
        <v>40</v>
      </c>
      <c r="F36" s="10">
        <v>198</v>
      </c>
      <c r="G36" s="12"/>
      <c r="H36" s="12"/>
      <c r="I36" s="31">
        <v>0</v>
      </c>
      <c r="J36" s="4"/>
      <c r="K36" s="1"/>
      <c r="L36" s="1"/>
      <c r="M36" s="1"/>
      <c r="N36" s="1"/>
      <c r="O36" s="1"/>
      <c r="P36" s="1"/>
      <c r="Q36" s="1"/>
      <c r="R36" s="1"/>
      <c r="S36" s="1"/>
      <c r="T36" s="1"/>
      <c r="U36" s="1"/>
      <c r="V36" s="1"/>
      <c r="W36" s="1"/>
      <c r="X36" s="1"/>
      <c r="Y36" s="1"/>
      <c r="Z36" s="1"/>
      <c r="AA36" s="1"/>
      <c r="AB36" s="1"/>
      <c r="AC36" s="1"/>
      <c r="AD36" s="1"/>
      <c r="AE36" s="1"/>
      <c r="AF36" s="1"/>
      <c r="AG36" s="1"/>
      <c r="AH36" s="1"/>
      <c r="AI36" s="1"/>
      <c r="AJ36" s="1"/>
    </row>
    <row r="37" spans="1:36" s="33" customFormat="1" x14ac:dyDescent="0.2">
      <c r="A37" s="96"/>
      <c r="B37" s="49" t="s">
        <v>23</v>
      </c>
      <c r="C37" s="49" t="s">
        <v>149</v>
      </c>
      <c r="D37" s="50" t="s">
        <v>47</v>
      </c>
      <c r="E37" s="49" t="s">
        <v>40</v>
      </c>
      <c r="F37" s="10">
        <v>241</v>
      </c>
      <c r="G37" s="12"/>
      <c r="H37" s="12"/>
      <c r="I37" s="31">
        <v>0</v>
      </c>
      <c r="J37" s="4"/>
      <c r="K37" s="1"/>
      <c r="L37" s="1"/>
      <c r="M37" s="1"/>
      <c r="N37" s="1"/>
      <c r="O37" s="1"/>
      <c r="P37" s="1"/>
      <c r="Q37" s="1"/>
      <c r="R37" s="1"/>
      <c r="S37" s="1"/>
      <c r="T37" s="1"/>
      <c r="U37" s="1"/>
      <c r="V37" s="1"/>
      <c r="W37" s="1"/>
      <c r="X37" s="1"/>
      <c r="Y37" s="1"/>
      <c r="Z37" s="1"/>
      <c r="AA37" s="1"/>
      <c r="AB37" s="1"/>
      <c r="AC37" s="1"/>
      <c r="AD37" s="1"/>
      <c r="AE37" s="1"/>
      <c r="AF37" s="1"/>
      <c r="AG37" s="1"/>
      <c r="AH37" s="1"/>
      <c r="AI37" s="1"/>
      <c r="AJ37" s="1"/>
    </row>
    <row r="38" spans="1:36" s="33" customFormat="1" x14ac:dyDescent="0.2">
      <c r="A38" s="96"/>
      <c r="B38" s="49" t="s">
        <v>23</v>
      </c>
      <c r="C38" s="49" t="s">
        <v>149</v>
      </c>
      <c r="D38" s="50" t="s">
        <v>48</v>
      </c>
      <c r="E38" s="49" t="s">
        <v>40</v>
      </c>
      <c r="F38" s="10">
        <v>301</v>
      </c>
      <c r="G38" s="12"/>
      <c r="H38" s="12"/>
      <c r="I38" s="31">
        <v>0</v>
      </c>
      <c r="J38" s="4"/>
      <c r="K38" s="1"/>
      <c r="L38" s="1"/>
      <c r="M38" s="1"/>
      <c r="N38" s="1"/>
      <c r="O38" s="1"/>
      <c r="P38" s="1"/>
      <c r="Q38" s="1"/>
      <c r="R38" s="1"/>
      <c r="S38" s="1"/>
      <c r="T38" s="1"/>
      <c r="U38" s="1"/>
      <c r="V38" s="1"/>
      <c r="W38" s="1"/>
      <c r="X38" s="1"/>
      <c r="Y38" s="1"/>
      <c r="Z38" s="1"/>
      <c r="AA38" s="1"/>
      <c r="AB38" s="1"/>
      <c r="AC38" s="1"/>
      <c r="AD38" s="1"/>
      <c r="AE38" s="1"/>
      <c r="AF38" s="1"/>
      <c r="AG38" s="1"/>
      <c r="AH38" s="1"/>
      <c r="AI38" s="1"/>
      <c r="AJ38" s="1"/>
    </row>
    <row r="39" spans="1:36" s="33" customFormat="1" x14ac:dyDescent="0.2">
      <c r="A39" s="96" t="s">
        <v>134</v>
      </c>
      <c r="B39" s="49" t="s">
        <v>23</v>
      </c>
      <c r="C39" s="49" t="s">
        <v>149</v>
      </c>
      <c r="D39" s="50" t="s">
        <v>49</v>
      </c>
      <c r="E39" s="49" t="s">
        <v>40</v>
      </c>
      <c r="F39" s="10">
        <v>38</v>
      </c>
      <c r="G39" s="12"/>
      <c r="H39" s="12"/>
      <c r="I39" s="31">
        <v>0</v>
      </c>
      <c r="J39" s="4"/>
      <c r="K39" s="1"/>
      <c r="L39" s="1"/>
      <c r="M39" s="1"/>
      <c r="N39" s="1"/>
      <c r="O39" s="1"/>
      <c r="P39" s="1"/>
      <c r="Q39" s="1"/>
      <c r="R39" s="1"/>
      <c r="S39" s="1"/>
      <c r="T39" s="1"/>
      <c r="U39" s="1"/>
      <c r="V39" s="1"/>
      <c r="W39" s="1"/>
      <c r="X39" s="1"/>
      <c r="Y39" s="1"/>
      <c r="Z39" s="1"/>
      <c r="AA39" s="1"/>
      <c r="AB39" s="1"/>
      <c r="AC39" s="1"/>
      <c r="AD39" s="1"/>
      <c r="AE39" s="1"/>
      <c r="AF39" s="1"/>
      <c r="AG39" s="1"/>
      <c r="AH39" s="1"/>
      <c r="AI39" s="1"/>
      <c r="AJ39" s="1"/>
    </row>
    <row r="40" spans="1:36" s="33" customFormat="1" x14ac:dyDescent="0.2">
      <c r="A40" s="96"/>
      <c r="B40" s="49" t="s">
        <v>23</v>
      </c>
      <c r="C40" s="49" t="s">
        <v>149</v>
      </c>
      <c r="D40" s="50" t="s">
        <v>50</v>
      </c>
      <c r="E40" s="49" t="s">
        <v>40</v>
      </c>
      <c r="F40" s="10">
        <v>51</v>
      </c>
      <c r="G40" s="12"/>
      <c r="H40" s="12"/>
      <c r="I40" s="31">
        <v>0</v>
      </c>
      <c r="J40" s="4"/>
      <c r="K40" s="1"/>
      <c r="L40" s="1"/>
      <c r="M40" s="1"/>
      <c r="N40" s="1"/>
      <c r="O40" s="1"/>
      <c r="P40" s="1"/>
      <c r="Q40" s="1"/>
      <c r="R40" s="1"/>
      <c r="S40" s="1"/>
      <c r="T40" s="1"/>
      <c r="U40" s="1"/>
      <c r="V40" s="1"/>
      <c r="W40" s="1"/>
      <c r="X40" s="1"/>
      <c r="Y40" s="1"/>
      <c r="Z40" s="1"/>
      <c r="AA40" s="1"/>
      <c r="AB40" s="1"/>
      <c r="AC40" s="1"/>
      <c r="AD40" s="1"/>
      <c r="AE40" s="1"/>
      <c r="AF40" s="1"/>
      <c r="AG40" s="1"/>
      <c r="AH40" s="1"/>
      <c r="AI40" s="1"/>
      <c r="AJ40" s="1"/>
    </row>
    <row r="41" spans="1:36" s="33" customFormat="1" x14ac:dyDescent="0.2">
      <c r="A41" s="96"/>
      <c r="B41" s="49" t="s">
        <v>23</v>
      </c>
      <c r="C41" s="49" t="s">
        <v>149</v>
      </c>
      <c r="D41" s="50" t="s">
        <v>51</v>
      </c>
      <c r="E41" s="49" t="s">
        <v>40</v>
      </c>
      <c r="F41" s="10">
        <v>110</v>
      </c>
      <c r="G41" s="12"/>
      <c r="H41" s="12"/>
      <c r="I41" s="31">
        <v>0</v>
      </c>
      <c r="J41" s="4"/>
      <c r="K41" s="1"/>
      <c r="L41" s="1"/>
      <c r="M41" s="1"/>
      <c r="N41" s="1"/>
      <c r="O41" s="1"/>
      <c r="P41" s="1"/>
      <c r="Q41" s="1"/>
      <c r="R41" s="1"/>
      <c r="S41" s="1"/>
      <c r="T41" s="1"/>
      <c r="U41" s="1"/>
      <c r="V41" s="1"/>
      <c r="W41" s="1"/>
      <c r="X41" s="1"/>
      <c r="Y41" s="1"/>
      <c r="Z41" s="1"/>
      <c r="AA41" s="1"/>
      <c r="AB41" s="1"/>
      <c r="AC41" s="1"/>
      <c r="AD41" s="1"/>
      <c r="AE41" s="1"/>
      <c r="AF41" s="1"/>
      <c r="AG41" s="1"/>
      <c r="AH41" s="1"/>
      <c r="AI41" s="1"/>
      <c r="AJ41" s="1"/>
    </row>
    <row r="42" spans="1:36" s="33" customFormat="1" x14ac:dyDescent="0.2">
      <c r="A42" s="96" t="s">
        <v>159</v>
      </c>
      <c r="B42" s="49" t="s">
        <v>23</v>
      </c>
      <c r="C42" s="49" t="s">
        <v>149</v>
      </c>
      <c r="D42" s="65" t="s">
        <v>153</v>
      </c>
      <c r="E42" s="49" t="s">
        <v>40</v>
      </c>
      <c r="F42" s="66">
        <v>77</v>
      </c>
      <c r="G42" s="12"/>
      <c r="H42" s="12"/>
      <c r="I42" s="31">
        <v>0</v>
      </c>
      <c r="J42" s="4"/>
      <c r="K42" s="1"/>
      <c r="L42" s="1"/>
      <c r="M42" s="1"/>
      <c r="N42" s="1"/>
      <c r="O42" s="1"/>
      <c r="P42" s="1"/>
      <c r="Q42" s="1"/>
      <c r="R42" s="1"/>
      <c r="S42" s="1"/>
      <c r="T42" s="1"/>
      <c r="U42" s="1"/>
      <c r="V42" s="1"/>
      <c r="W42" s="1"/>
      <c r="X42" s="1"/>
      <c r="Y42" s="1"/>
      <c r="Z42" s="1"/>
      <c r="AA42" s="1"/>
      <c r="AB42" s="1"/>
      <c r="AC42" s="1"/>
      <c r="AD42" s="1"/>
      <c r="AE42" s="1"/>
      <c r="AF42" s="1"/>
      <c r="AG42" s="1"/>
      <c r="AH42" s="1"/>
      <c r="AI42" s="1"/>
      <c r="AJ42" s="1"/>
    </row>
    <row r="43" spans="1:36" s="33" customFormat="1" x14ac:dyDescent="0.2">
      <c r="A43" s="96"/>
      <c r="B43" s="49" t="s">
        <v>23</v>
      </c>
      <c r="C43" s="49" t="s">
        <v>149</v>
      </c>
      <c r="D43" s="65" t="s">
        <v>154</v>
      </c>
      <c r="E43" s="49" t="s">
        <v>40</v>
      </c>
      <c r="F43" s="66">
        <v>99</v>
      </c>
      <c r="G43" s="12"/>
      <c r="H43" s="12"/>
      <c r="I43" s="31">
        <v>0</v>
      </c>
      <c r="J43" s="4"/>
      <c r="K43" s="1"/>
      <c r="L43" s="1"/>
      <c r="M43" s="1"/>
      <c r="N43" s="1"/>
      <c r="O43" s="1"/>
      <c r="P43" s="1"/>
      <c r="Q43" s="1"/>
      <c r="R43" s="1"/>
      <c r="S43" s="1"/>
      <c r="T43" s="1"/>
      <c r="U43" s="1"/>
      <c r="V43" s="1"/>
      <c r="W43" s="1"/>
      <c r="X43" s="1"/>
      <c r="Y43" s="1"/>
      <c r="Z43" s="1"/>
      <c r="AA43" s="1"/>
      <c r="AB43" s="1"/>
      <c r="AC43" s="1"/>
      <c r="AD43" s="1"/>
      <c r="AE43" s="1"/>
      <c r="AF43" s="1"/>
      <c r="AG43" s="1"/>
      <c r="AH43" s="1"/>
      <c r="AI43" s="1"/>
      <c r="AJ43" s="1"/>
    </row>
    <row r="44" spans="1:36" s="33" customFormat="1" x14ac:dyDescent="0.2">
      <c r="A44" s="96"/>
      <c r="B44" s="49" t="s">
        <v>23</v>
      </c>
      <c r="C44" s="49" t="s">
        <v>149</v>
      </c>
      <c r="D44" s="65" t="s">
        <v>155</v>
      </c>
      <c r="E44" s="49" t="s">
        <v>40</v>
      </c>
      <c r="F44" s="66">
        <v>171</v>
      </c>
      <c r="G44" s="12"/>
      <c r="H44" s="12"/>
      <c r="I44" s="31">
        <v>0</v>
      </c>
      <c r="J44" s="4"/>
      <c r="K44" s="1"/>
      <c r="L44" s="1"/>
      <c r="M44" s="1"/>
      <c r="N44" s="1"/>
      <c r="O44" s="1"/>
      <c r="P44" s="1"/>
      <c r="Q44" s="1"/>
      <c r="R44" s="1"/>
      <c r="S44" s="1"/>
      <c r="T44" s="1"/>
      <c r="U44" s="1"/>
      <c r="V44" s="1"/>
      <c r="W44" s="1"/>
      <c r="X44" s="1"/>
      <c r="Y44" s="1"/>
      <c r="Z44" s="1"/>
      <c r="AA44" s="1"/>
      <c r="AB44" s="1"/>
      <c r="AC44" s="1"/>
      <c r="AD44" s="1"/>
      <c r="AE44" s="1"/>
      <c r="AF44" s="1"/>
      <c r="AG44" s="1"/>
      <c r="AH44" s="1"/>
      <c r="AI44" s="1"/>
      <c r="AJ44" s="1"/>
    </row>
    <row r="45" spans="1:36" s="33" customFormat="1" x14ac:dyDescent="0.2">
      <c r="A45" s="96" t="s">
        <v>135</v>
      </c>
      <c r="B45" s="49" t="s">
        <v>23</v>
      </c>
      <c r="C45" s="49" t="s">
        <v>149</v>
      </c>
      <c r="D45" s="50" t="s">
        <v>52</v>
      </c>
      <c r="E45" s="49" t="s">
        <v>40</v>
      </c>
      <c r="F45" s="10">
        <v>143</v>
      </c>
      <c r="G45" s="12"/>
      <c r="H45" s="12"/>
      <c r="I45" s="31">
        <v>0</v>
      </c>
      <c r="J45" s="4"/>
      <c r="K45" s="1"/>
      <c r="L45" s="1"/>
      <c r="M45" s="1"/>
      <c r="N45" s="1"/>
      <c r="O45" s="1"/>
      <c r="P45" s="1"/>
      <c r="Q45" s="1"/>
      <c r="R45" s="1"/>
      <c r="S45" s="1"/>
      <c r="T45" s="1"/>
      <c r="U45" s="1"/>
      <c r="V45" s="1"/>
      <c r="W45" s="1"/>
      <c r="X45" s="1"/>
      <c r="Y45" s="1"/>
      <c r="Z45" s="1"/>
      <c r="AA45" s="1"/>
      <c r="AB45" s="1"/>
      <c r="AC45" s="1"/>
      <c r="AD45" s="1"/>
      <c r="AE45" s="1"/>
      <c r="AF45" s="1"/>
      <c r="AG45" s="1"/>
      <c r="AH45" s="1"/>
      <c r="AI45" s="1"/>
      <c r="AJ45" s="1"/>
    </row>
    <row r="46" spans="1:36" s="33" customFormat="1" x14ac:dyDescent="0.2">
      <c r="A46" s="96"/>
      <c r="B46" s="49" t="s">
        <v>23</v>
      </c>
      <c r="C46" s="49" t="s">
        <v>149</v>
      </c>
      <c r="D46" s="50" t="s">
        <v>53</v>
      </c>
      <c r="E46" s="49" t="s">
        <v>40</v>
      </c>
      <c r="F46" s="10">
        <v>176</v>
      </c>
      <c r="G46" s="12"/>
      <c r="H46" s="12"/>
      <c r="I46" s="31">
        <v>0</v>
      </c>
      <c r="J46" s="4"/>
      <c r="K46" s="1"/>
      <c r="L46" s="1"/>
      <c r="M46" s="1"/>
      <c r="N46" s="1"/>
      <c r="O46" s="1"/>
      <c r="P46" s="1"/>
      <c r="Q46" s="1"/>
      <c r="R46" s="1"/>
      <c r="S46" s="1"/>
      <c r="T46" s="1"/>
      <c r="U46" s="1"/>
      <c r="V46" s="1"/>
      <c r="W46" s="1"/>
      <c r="X46" s="1"/>
      <c r="Y46" s="1"/>
      <c r="Z46" s="1"/>
      <c r="AA46" s="1"/>
      <c r="AB46" s="1"/>
      <c r="AC46" s="1"/>
      <c r="AD46" s="1"/>
      <c r="AE46" s="1"/>
      <c r="AF46" s="1"/>
      <c r="AG46" s="1"/>
      <c r="AH46" s="1"/>
      <c r="AI46" s="1"/>
      <c r="AJ46" s="1"/>
    </row>
    <row r="47" spans="1:36" s="33" customFormat="1" x14ac:dyDescent="0.2">
      <c r="A47" s="96"/>
      <c r="B47" s="49" t="s">
        <v>23</v>
      </c>
      <c r="C47" s="49" t="s">
        <v>149</v>
      </c>
      <c r="D47" s="50" t="s">
        <v>54</v>
      </c>
      <c r="E47" s="49" t="s">
        <v>40</v>
      </c>
      <c r="F47" s="10">
        <v>221</v>
      </c>
      <c r="G47" s="12"/>
      <c r="H47" s="12"/>
      <c r="I47" s="31">
        <v>0</v>
      </c>
      <c r="J47" s="4"/>
      <c r="K47" s="1"/>
      <c r="L47" s="1"/>
      <c r="M47" s="1"/>
      <c r="N47" s="1"/>
      <c r="O47" s="1"/>
      <c r="P47" s="1"/>
      <c r="Q47" s="1"/>
      <c r="R47" s="1"/>
      <c r="S47" s="1"/>
      <c r="T47" s="1"/>
      <c r="U47" s="1"/>
      <c r="V47" s="1"/>
      <c r="W47" s="1"/>
      <c r="X47" s="1"/>
      <c r="Y47" s="1"/>
      <c r="Z47" s="1"/>
      <c r="AA47" s="1"/>
      <c r="AB47" s="1"/>
      <c r="AC47" s="1"/>
      <c r="AD47" s="1"/>
      <c r="AE47" s="1"/>
      <c r="AF47" s="1"/>
      <c r="AG47" s="1"/>
      <c r="AH47" s="1"/>
      <c r="AI47" s="1"/>
      <c r="AJ47" s="1"/>
    </row>
    <row r="48" spans="1:36" s="33" customFormat="1" x14ac:dyDescent="0.2">
      <c r="A48" s="96" t="s">
        <v>136</v>
      </c>
      <c r="B48" s="49" t="s">
        <v>23</v>
      </c>
      <c r="C48" s="49" t="s">
        <v>149</v>
      </c>
      <c r="D48" s="50" t="s">
        <v>55</v>
      </c>
      <c r="E48" s="49" t="s">
        <v>40</v>
      </c>
      <c r="F48" s="10">
        <v>203</v>
      </c>
      <c r="G48" s="12"/>
      <c r="H48" s="12"/>
      <c r="I48" s="31">
        <v>0</v>
      </c>
      <c r="J48" s="4"/>
      <c r="K48" s="1"/>
      <c r="L48" s="1"/>
      <c r="M48" s="1"/>
      <c r="N48" s="1"/>
      <c r="O48" s="1"/>
      <c r="P48" s="1"/>
      <c r="Q48" s="1"/>
      <c r="R48" s="1"/>
      <c r="S48" s="1"/>
      <c r="T48" s="1"/>
      <c r="U48" s="1"/>
      <c r="V48" s="1"/>
      <c r="W48" s="1"/>
      <c r="X48" s="1"/>
      <c r="Y48" s="1"/>
      <c r="Z48" s="1"/>
      <c r="AA48" s="1"/>
      <c r="AB48" s="1"/>
      <c r="AC48" s="1"/>
      <c r="AD48" s="1"/>
      <c r="AE48" s="1"/>
      <c r="AF48" s="1"/>
      <c r="AG48" s="1"/>
      <c r="AH48" s="1"/>
      <c r="AI48" s="1"/>
      <c r="AJ48" s="1"/>
    </row>
    <row r="49" spans="1:36" s="33" customFormat="1" x14ac:dyDescent="0.2">
      <c r="A49" s="96"/>
      <c r="B49" s="49" t="s">
        <v>23</v>
      </c>
      <c r="C49" s="49" t="s">
        <v>149</v>
      </c>
      <c r="D49" s="50" t="s">
        <v>56</v>
      </c>
      <c r="E49" s="49" t="s">
        <v>40</v>
      </c>
      <c r="F49" s="10">
        <v>250</v>
      </c>
      <c r="G49" s="12"/>
      <c r="H49" s="12"/>
      <c r="I49" s="31">
        <v>0</v>
      </c>
      <c r="J49" s="4"/>
      <c r="K49" s="1"/>
      <c r="L49" s="1"/>
      <c r="M49" s="1"/>
      <c r="N49" s="1"/>
      <c r="O49" s="1"/>
      <c r="P49" s="1"/>
      <c r="Q49" s="1"/>
      <c r="R49" s="1"/>
      <c r="S49" s="1"/>
      <c r="T49" s="1"/>
      <c r="U49" s="1"/>
      <c r="V49" s="1"/>
      <c r="W49" s="1"/>
      <c r="X49" s="1"/>
      <c r="Y49" s="1"/>
      <c r="Z49" s="1"/>
      <c r="AA49" s="1"/>
      <c r="AB49" s="1"/>
      <c r="AC49" s="1"/>
      <c r="AD49" s="1"/>
      <c r="AE49" s="1"/>
      <c r="AF49" s="1"/>
      <c r="AG49" s="1"/>
      <c r="AH49" s="1"/>
      <c r="AI49" s="1"/>
      <c r="AJ49" s="1"/>
    </row>
    <row r="50" spans="1:36" s="33" customFormat="1" x14ac:dyDescent="0.2">
      <c r="A50" s="96"/>
      <c r="B50" s="49" t="s">
        <v>23</v>
      </c>
      <c r="C50" s="49" t="s">
        <v>149</v>
      </c>
      <c r="D50" s="50" t="s">
        <v>57</v>
      </c>
      <c r="E50" s="49" t="s">
        <v>40</v>
      </c>
      <c r="F50" s="10">
        <v>306</v>
      </c>
      <c r="G50" s="12"/>
      <c r="H50" s="12"/>
      <c r="I50" s="31">
        <v>0</v>
      </c>
      <c r="J50" s="4"/>
      <c r="K50" s="1"/>
      <c r="L50" s="1"/>
      <c r="M50" s="1"/>
      <c r="N50" s="1"/>
      <c r="O50" s="1"/>
      <c r="P50" s="1"/>
      <c r="Q50" s="1"/>
      <c r="R50" s="1"/>
      <c r="S50" s="1"/>
      <c r="T50" s="1"/>
      <c r="U50" s="1"/>
      <c r="V50" s="1"/>
      <c r="W50" s="1"/>
      <c r="X50" s="1"/>
      <c r="Y50" s="1"/>
      <c r="Z50" s="1"/>
      <c r="AA50" s="1"/>
      <c r="AB50" s="1"/>
      <c r="AC50" s="1"/>
      <c r="AD50" s="1"/>
      <c r="AE50" s="1"/>
      <c r="AF50" s="1"/>
      <c r="AG50" s="1"/>
      <c r="AH50" s="1"/>
      <c r="AI50" s="1"/>
      <c r="AJ50" s="1"/>
    </row>
    <row r="51" spans="1:36" s="33" customFormat="1" x14ac:dyDescent="0.2">
      <c r="A51" s="96" t="s">
        <v>137</v>
      </c>
      <c r="B51" s="49" t="s">
        <v>23</v>
      </c>
      <c r="C51" s="49" t="s">
        <v>149</v>
      </c>
      <c r="D51" s="50" t="s">
        <v>58</v>
      </c>
      <c r="E51" s="49" t="s">
        <v>40</v>
      </c>
      <c r="F51" s="10">
        <v>197</v>
      </c>
      <c r="G51" s="12"/>
      <c r="H51" s="12"/>
      <c r="I51" s="31">
        <v>0</v>
      </c>
      <c r="J51" s="4"/>
      <c r="K51" s="1"/>
      <c r="L51" s="1"/>
      <c r="M51" s="1"/>
      <c r="N51" s="1"/>
      <c r="O51" s="1"/>
      <c r="P51" s="1"/>
      <c r="Q51" s="1"/>
      <c r="R51" s="1"/>
      <c r="S51" s="1"/>
      <c r="T51" s="1"/>
      <c r="U51" s="1"/>
      <c r="V51" s="1"/>
      <c r="W51" s="1"/>
      <c r="X51" s="1"/>
      <c r="Y51" s="1"/>
      <c r="Z51" s="1"/>
      <c r="AA51" s="1"/>
      <c r="AB51" s="1"/>
      <c r="AC51" s="1"/>
      <c r="AD51" s="1"/>
      <c r="AE51" s="1"/>
      <c r="AF51" s="1"/>
      <c r="AG51" s="1"/>
      <c r="AH51" s="1"/>
      <c r="AI51" s="1"/>
      <c r="AJ51" s="1"/>
    </row>
    <row r="52" spans="1:36" s="33" customFormat="1" x14ac:dyDescent="0.2">
      <c r="A52" s="96"/>
      <c r="B52" s="49" t="s">
        <v>23</v>
      </c>
      <c r="C52" s="49" t="s">
        <v>149</v>
      </c>
      <c r="D52" s="50" t="s">
        <v>59</v>
      </c>
      <c r="E52" s="49" t="s">
        <v>40</v>
      </c>
      <c r="F52" s="10">
        <v>242</v>
      </c>
      <c r="G52" s="12"/>
      <c r="H52" s="12"/>
      <c r="I52" s="31">
        <v>0</v>
      </c>
      <c r="J52" s="4"/>
      <c r="K52" s="1"/>
      <c r="L52" s="1"/>
      <c r="M52" s="1"/>
      <c r="N52" s="1"/>
      <c r="O52" s="1"/>
      <c r="P52" s="1"/>
      <c r="Q52" s="1"/>
      <c r="R52" s="1"/>
      <c r="S52" s="1"/>
      <c r="T52" s="1"/>
      <c r="U52" s="1"/>
      <c r="V52" s="1"/>
      <c r="W52" s="1"/>
      <c r="X52" s="1"/>
      <c r="Y52" s="1"/>
      <c r="Z52" s="1"/>
      <c r="AA52" s="1"/>
      <c r="AB52" s="1"/>
      <c r="AC52" s="1"/>
      <c r="AD52" s="1"/>
      <c r="AE52" s="1"/>
      <c r="AF52" s="1"/>
      <c r="AG52" s="1"/>
      <c r="AH52" s="1"/>
      <c r="AI52" s="1"/>
      <c r="AJ52" s="1"/>
    </row>
    <row r="53" spans="1:36" s="33" customFormat="1" x14ac:dyDescent="0.2">
      <c r="A53" s="96"/>
      <c r="B53" s="49" t="s">
        <v>23</v>
      </c>
      <c r="C53" s="49" t="s">
        <v>149</v>
      </c>
      <c r="D53" s="50" t="s">
        <v>60</v>
      </c>
      <c r="E53" s="49" t="s">
        <v>40</v>
      </c>
      <c r="F53" s="10">
        <v>297</v>
      </c>
      <c r="G53" s="12"/>
      <c r="H53" s="12"/>
      <c r="I53" s="31">
        <v>0</v>
      </c>
      <c r="J53" s="4"/>
      <c r="K53" s="1"/>
      <c r="L53" s="1"/>
      <c r="M53" s="1"/>
      <c r="N53" s="1"/>
      <c r="O53" s="1"/>
      <c r="P53" s="1"/>
      <c r="Q53" s="1"/>
      <c r="R53" s="1"/>
      <c r="S53" s="1"/>
      <c r="T53" s="1"/>
      <c r="U53" s="1"/>
      <c r="V53" s="1"/>
      <c r="W53" s="1"/>
      <c r="X53" s="1"/>
      <c r="Y53" s="1"/>
      <c r="Z53" s="1"/>
      <c r="AA53" s="1"/>
      <c r="AB53" s="1"/>
      <c r="AC53" s="1"/>
      <c r="AD53" s="1"/>
      <c r="AE53" s="1"/>
      <c r="AF53" s="1"/>
      <c r="AG53" s="1"/>
      <c r="AH53" s="1"/>
      <c r="AI53" s="1"/>
      <c r="AJ53" s="1"/>
    </row>
    <row r="54" spans="1:36" s="33" customFormat="1" x14ac:dyDescent="0.2">
      <c r="A54" s="96" t="s">
        <v>138</v>
      </c>
      <c r="B54" s="49" t="s">
        <v>23</v>
      </c>
      <c r="C54" s="49" t="s">
        <v>149</v>
      </c>
      <c r="D54" s="50" t="s">
        <v>61</v>
      </c>
      <c r="E54" s="49" t="s">
        <v>40</v>
      </c>
      <c r="F54" s="10">
        <v>56</v>
      </c>
      <c r="G54" s="12"/>
      <c r="H54" s="12"/>
      <c r="I54" s="31">
        <v>0</v>
      </c>
      <c r="J54" s="4"/>
      <c r="K54" s="1"/>
      <c r="L54" s="1"/>
      <c r="M54" s="1"/>
      <c r="N54" s="1"/>
      <c r="O54" s="1"/>
      <c r="P54" s="1"/>
      <c r="Q54" s="1"/>
      <c r="R54" s="1"/>
      <c r="S54" s="1"/>
      <c r="T54" s="1"/>
      <c r="U54" s="1"/>
      <c r="V54" s="1"/>
      <c r="W54" s="1"/>
      <c r="X54" s="1"/>
      <c r="Y54" s="1"/>
      <c r="Z54" s="1"/>
      <c r="AA54" s="1"/>
      <c r="AB54" s="1"/>
      <c r="AC54" s="1"/>
      <c r="AD54" s="1"/>
      <c r="AE54" s="1"/>
      <c r="AF54" s="1"/>
      <c r="AG54" s="1"/>
      <c r="AH54" s="1"/>
      <c r="AI54" s="1"/>
      <c r="AJ54" s="1"/>
    </row>
    <row r="55" spans="1:36" s="33" customFormat="1" x14ac:dyDescent="0.2">
      <c r="A55" s="96"/>
      <c r="B55" s="49" t="s">
        <v>23</v>
      </c>
      <c r="C55" s="49" t="s">
        <v>149</v>
      </c>
      <c r="D55" s="50" t="s">
        <v>62</v>
      </c>
      <c r="E55" s="49" t="s">
        <v>40</v>
      </c>
      <c r="F55" s="10">
        <v>74</v>
      </c>
      <c r="G55" s="12"/>
      <c r="H55" s="12"/>
      <c r="I55" s="31">
        <v>0</v>
      </c>
      <c r="J55" s="4"/>
      <c r="K55" s="1"/>
      <c r="L55" s="1"/>
      <c r="M55" s="1"/>
      <c r="N55" s="1"/>
      <c r="O55" s="1"/>
      <c r="P55" s="1"/>
      <c r="Q55" s="1"/>
      <c r="R55" s="1"/>
      <c r="S55" s="1"/>
      <c r="T55" s="1"/>
      <c r="U55" s="1"/>
      <c r="V55" s="1"/>
      <c r="W55" s="1"/>
      <c r="X55" s="1"/>
      <c r="Y55" s="1"/>
      <c r="Z55" s="1"/>
      <c r="AA55" s="1"/>
      <c r="AB55" s="1"/>
      <c r="AC55" s="1"/>
      <c r="AD55" s="1"/>
      <c r="AE55" s="1"/>
      <c r="AF55" s="1"/>
      <c r="AG55" s="1"/>
      <c r="AH55" s="1"/>
      <c r="AI55" s="1"/>
      <c r="AJ55" s="1"/>
    </row>
    <row r="56" spans="1:36" s="33" customFormat="1" x14ac:dyDescent="0.2">
      <c r="A56" s="96"/>
      <c r="B56" s="49" t="s">
        <v>23</v>
      </c>
      <c r="C56" s="49" t="s">
        <v>149</v>
      </c>
      <c r="D56" s="50" t="s">
        <v>63</v>
      </c>
      <c r="E56" s="49" t="s">
        <v>40</v>
      </c>
      <c r="F56" s="10">
        <v>118</v>
      </c>
      <c r="G56" s="12"/>
      <c r="H56" s="12"/>
      <c r="I56" s="31">
        <v>0</v>
      </c>
      <c r="J56" s="4"/>
      <c r="K56" s="1"/>
      <c r="L56" s="1"/>
      <c r="M56" s="1"/>
      <c r="N56" s="1"/>
      <c r="O56" s="1"/>
      <c r="P56" s="1"/>
      <c r="Q56" s="1"/>
      <c r="R56" s="1"/>
      <c r="S56" s="1"/>
      <c r="T56" s="1"/>
      <c r="U56" s="1"/>
      <c r="V56" s="1"/>
      <c r="W56" s="1"/>
      <c r="X56" s="1"/>
      <c r="Y56" s="1"/>
      <c r="Z56" s="1"/>
      <c r="AA56" s="1"/>
      <c r="AB56" s="1"/>
      <c r="AC56" s="1"/>
      <c r="AD56" s="1"/>
      <c r="AE56" s="1"/>
      <c r="AF56" s="1"/>
      <c r="AG56" s="1"/>
      <c r="AH56" s="1"/>
      <c r="AI56" s="1"/>
      <c r="AJ56" s="1"/>
    </row>
    <row r="57" spans="1:36" s="33" customFormat="1" x14ac:dyDescent="0.2">
      <c r="A57" s="96" t="s">
        <v>160</v>
      </c>
      <c r="B57" s="49" t="s">
        <v>23</v>
      </c>
      <c r="C57" s="49" t="s">
        <v>149</v>
      </c>
      <c r="D57" s="65" t="s">
        <v>156</v>
      </c>
      <c r="E57" s="49" t="s">
        <v>40</v>
      </c>
      <c r="F57" s="66">
        <v>101</v>
      </c>
      <c r="G57" s="12"/>
      <c r="H57" s="12"/>
      <c r="I57" s="31">
        <v>0</v>
      </c>
      <c r="J57" s="4"/>
      <c r="K57" s="1"/>
      <c r="L57" s="1"/>
      <c r="M57" s="1"/>
      <c r="N57" s="1"/>
      <c r="O57" s="1"/>
      <c r="P57" s="1"/>
      <c r="Q57" s="1"/>
      <c r="R57" s="1"/>
      <c r="S57" s="1"/>
      <c r="T57" s="1"/>
      <c r="U57" s="1"/>
      <c r="V57" s="1"/>
      <c r="W57" s="1"/>
      <c r="X57" s="1"/>
      <c r="Y57" s="1"/>
      <c r="Z57" s="1"/>
      <c r="AA57" s="1"/>
      <c r="AB57" s="1"/>
      <c r="AC57" s="1"/>
      <c r="AD57" s="1"/>
      <c r="AE57" s="1"/>
      <c r="AF57" s="1"/>
      <c r="AG57" s="1"/>
      <c r="AH57" s="1"/>
      <c r="AI57" s="1"/>
      <c r="AJ57" s="1"/>
    </row>
    <row r="58" spans="1:36" s="33" customFormat="1" x14ac:dyDescent="0.2">
      <c r="A58" s="96"/>
      <c r="B58" s="49" t="s">
        <v>23</v>
      </c>
      <c r="C58" s="49" t="s">
        <v>149</v>
      </c>
      <c r="D58" s="65" t="s">
        <v>157</v>
      </c>
      <c r="E58" s="49" t="s">
        <v>40</v>
      </c>
      <c r="F58" s="66">
        <v>131</v>
      </c>
      <c r="G58" s="12"/>
      <c r="H58" s="12"/>
      <c r="I58" s="31">
        <v>0</v>
      </c>
      <c r="J58" s="4"/>
      <c r="K58" s="1"/>
      <c r="L58" s="1"/>
      <c r="M58" s="1"/>
      <c r="N58" s="1"/>
      <c r="O58" s="1"/>
      <c r="P58" s="1"/>
      <c r="Q58" s="1"/>
      <c r="R58" s="1"/>
      <c r="S58" s="1"/>
      <c r="T58" s="1"/>
      <c r="U58" s="1"/>
      <c r="V58" s="1"/>
      <c r="W58" s="1"/>
      <c r="X58" s="1"/>
      <c r="Y58" s="1"/>
      <c r="Z58" s="1"/>
      <c r="AA58" s="1"/>
      <c r="AB58" s="1"/>
      <c r="AC58" s="1"/>
      <c r="AD58" s="1"/>
      <c r="AE58" s="1"/>
      <c r="AF58" s="1"/>
      <c r="AG58" s="1"/>
      <c r="AH58" s="1"/>
      <c r="AI58" s="1"/>
      <c r="AJ58" s="1"/>
    </row>
    <row r="59" spans="1:36" s="33" customFormat="1" x14ac:dyDescent="0.2">
      <c r="A59" s="96"/>
      <c r="B59" s="49" t="s">
        <v>23</v>
      </c>
      <c r="C59" s="49" t="s">
        <v>149</v>
      </c>
      <c r="D59" s="65" t="s">
        <v>158</v>
      </c>
      <c r="E59" s="49" t="s">
        <v>40</v>
      </c>
      <c r="F59" s="66">
        <v>192</v>
      </c>
      <c r="G59" s="12"/>
      <c r="H59" s="12"/>
      <c r="I59" s="31">
        <v>0</v>
      </c>
      <c r="J59" s="4"/>
      <c r="K59" s="1"/>
      <c r="L59" s="1"/>
      <c r="M59" s="1"/>
      <c r="N59" s="1"/>
      <c r="O59" s="1"/>
      <c r="P59" s="1"/>
      <c r="Q59" s="1"/>
      <c r="R59" s="1"/>
      <c r="S59" s="1"/>
      <c r="T59" s="1"/>
      <c r="U59" s="1"/>
      <c r="V59" s="1"/>
      <c r="W59" s="1"/>
      <c r="X59" s="1"/>
      <c r="Y59" s="1"/>
      <c r="Z59" s="1"/>
      <c r="AA59" s="1"/>
      <c r="AB59" s="1"/>
      <c r="AC59" s="1"/>
      <c r="AD59" s="1"/>
      <c r="AE59" s="1"/>
      <c r="AF59" s="1"/>
      <c r="AG59" s="1"/>
      <c r="AH59" s="1"/>
      <c r="AI59" s="1"/>
      <c r="AJ59" s="1"/>
    </row>
    <row r="60" spans="1:36" s="33" customFormat="1" ht="15" x14ac:dyDescent="0.2">
      <c r="A60" s="75" t="s">
        <v>208</v>
      </c>
      <c r="B60" s="49" t="s">
        <v>23</v>
      </c>
      <c r="C60" s="53">
        <v>11.5</v>
      </c>
      <c r="D60" s="52" t="s">
        <v>173</v>
      </c>
      <c r="E60" s="51" t="s">
        <v>174</v>
      </c>
      <c r="F60" s="10">
        <v>117</v>
      </c>
      <c r="G60" s="12"/>
      <c r="H60" s="12"/>
      <c r="I60" s="31">
        <v>0</v>
      </c>
      <c r="J60" s="4"/>
      <c r="K60" s="1"/>
      <c r="L60" s="1"/>
      <c r="M60" s="1"/>
      <c r="N60" s="1"/>
      <c r="O60" s="1"/>
      <c r="P60" s="1"/>
      <c r="Q60" s="1"/>
      <c r="R60" s="1"/>
      <c r="S60" s="1"/>
      <c r="T60" s="1"/>
      <c r="U60" s="1"/>
      <c r="V60" s="1"/>
      <c r="W60" s="1"/>
      <c r="X60" s="1"/>
      <c r="Y60" s="1"/>
      <c r="Z60" s="1"/>
      <c r="AA60" s="1"/>
      <c r="AB60" s="1"/>
      <c r="AC60" s="1"/>
      <c r="AD60" s="1"/>
      <c r="AE60" s="1"/>
      <c r="AF60" s="1"/>
      <c r="AG60" s="1"/>
      <c r="AH60" s="1"/>
      <c r="AI60" s="1"/>
      <c r="AJ60" s="1"/>
    </row>
    <row r="61" spans="1:36" s="33" customFormat="1" x14ac:dyDescent="0.2">
      <c r="A61" s="93" t="s">
        <v>204</v>
      </c>
      <c r="B61" s="49" t="s">
        <v>9</v>
      </c>
      <c r="C61" s="49" t="s">
        <v>205</v>
      </c>
      <c r="D61" s="65" t="s">
        <v>206</v>
      </c>
      <c r="E61" s="49" t="s">
        <v>15</v>
      </c>
      <c r="F61" s="66">
        <v>293</v>
      </c>
      <c r="G61" s="12"/>
      <c r="H61" s="12"/>
      <c r="I61" s="31">
        <v>0</v>
      </c>
      <c r="J61" s="4"/>
      <c r="K61" s="1"/>
      <c r="L61" s="1"/>
      <c r="M61" s="1"/>
      <c r="N61" s="1"/>
      <c r="O61" s="1"/>
      <c r="P61" s="1"/>
      <c r="Q61" s="1"/>
      <c r="R61" s="1"/>
      <c r="S61" s="1"/>
      <c r="T61" s="1"/>
      <c r="U61" s="1"/>
      <c r="V61" s="1"/>
      <c r="W61" s="1"/>
      <c r="X61" s="1"/>
      <c r="Y61" s="1"/>
      <c r="Z61" s="1"/>
      <c r="AA61" s="1"/>
      <c r="AB61" s="1"/>
      <c r="AC61" s="1"/>
      <c r="AD61" s="1"/>
      <c r="AE61" s="1"/>
      <c r="AF61" s="1"/>
      <c r="AG61" s="1"/>
      <c r="AH61" s="1"/>
      <c r="AI61" s="1"/>
      <c r="AJ61" s="1"/>
    </row>
    <row r="62" spans="1:36" s="33" customFormat="1" x14ac:dyDescent="0.2">
      <c r="A62" s="95"/>
      <c r="B62" s="49" t="s">
        <v>9</v>
      </c>
      <c r="C62" s="49" t="s">
        <v>205</v>
      </c>
      <c r="D62" s="65" t="s">
        <v>207</v>
      </c>
      <c r="E62" s="49" t="s">
        <v>15</v>
      </c>
      <c r="F62" s="66">
        <v>393</v>
      </c>
      <c r="G62" s="12"/>
      <c r="H62" s="12"/>
      <c r="I62" s="31">
        <v>0</v>
      </c>
      <c r="J62" s="4"/>
      <c r="K62" s="1"/>
      <c r="L62" s="1"/>
      <c r="M62" s="1"/>
      <c r="N62" s="1"/>
      <c r="O62" s="1"/>
      <c r="P62" s="1"/>
      <c r="Q62" s="1"/>
      <c r="R62" s="1"/>
      <c r="S62" s="1"/>
      <c r="T62" s="1"/>
      <c r="U62" s="1"/>
      <c r="V62" s="1"/>
      <c r="W62" s="1"/>
      <c r="X62" s="1"/>
      <c r="Y62" s="1"/>
      <c r="Z62" s="1"/>
      <c r="AA62" s="1"/>
      <c r="AB62" s="1"/>
      <c r="AC62" s="1"/>
      <c r="AD62" s="1"/>
      <c r="AE62" s="1"/>
      <c r="AF62" s="1"/>
      <c r="AG62" s="1"/>
      <c r="AH62" s="1"/>
      <c r="AI62" s="1"/>
      <c r="AJ62" s="1"/>
    </row>
    <row r="63" spans="1:36" s="33" customFormat="1" ht="25.5" x14ac:dyDescent="0.2">
      <c r="A63" s="93" t="s">
        <v>194</v>
      </c>
      <c r="B63" s="49" t="s">
        <v>23</v>
      </c>
      <c r="C63" s="49" t="s">
        <v>195</v>
      </c>
      <c r="D63" s="65" t="s">
        <v>196</v>
      </c>
      <c r="E63" s="49" t="s">
        <v>15</v>
      </c>
      <c r="F63" s="66">
        <v>1150</v>
      </c>
      <c r="G63" s="12"/>
      <c r="H63" s="12"/>
      <c r="I63" s="31">
        <v>0</v>
      </c>
      <c r="J63" s="4"/>
      <c r="K63" s="1"/>
      <c r="L63" s="1"/>
      <c r="M63" s="1"/>
      <c r="N63" s="1"/>
      <c r="O63" s="1"/>
      <c r="P63" s="1"/>
      <c r="Q63" s="1"/>
      <c r="R63" s="1"/>
      <c r="S63" s="1"/>
      <c r="T63" s="1"/>
      <c r="U63" s="1"/>
      <c r="V63" s="1"/>
      <c r="W63" s="1"/>
      <c r="X63" s="1"/>
      <c r="Y63" s="1"/>
      <c r="Z63" s="1"/>
      <c r="AA63" s="1"/>
      <c r="AB63" s="1"/>
      <c r="AC63" s="1"/>
      <c r="AD63" s="1"/>
      <c r="AE63" s="1"/>
      <c r="AF63" s="1"/>
      <c r="AG63" s="1"/>
      <c r="AH63" s="1"/>
      <c r="AI63" s="1"/>
      <c r="AJ63" s="1"/>
    </row>
    <row r="64" spans="1:36" s="33" customFormat="1" ht="25.5" x14ac:dyDescent="0.2">
      <c r="A64" s="94"/>
      <c r="B64" s="49" t="s">
        <v>23</v>
      </c>
      <c r="C64" s="49" t="s">
        <v>195</v>
      </c>
      <c r="D64" s="65" t="s">
        <v>197</v>
      </c>
      <c r="E64" s="49" t="s">
        <v>15</v>
      </c>
      <c r="F64" s="66">
        <v>1965</v>
      </c>
      <c r="G64" s="12"/>
      <c r="H64" s="12"/>
      <c r="I64" s="31">
        <v>0</v>
      </c>
      <c r="J64" s="4"/>
      <c r="K64" s="1"/>
      <c r="L64" s="1"/>
      <c r="M64" s="1"/>
      <c r="N64" s="1"/>
      <c r="O64" s="1"/>
      <c r="P64" s="1"/>
      <c r="Q64" s="1"/>
      <c r="R64" s="1"/>
      <c r="S64" s="1"/>
      <c r="T64" s="1"/>
      <c r="U64" s="1"/>
      <c r="V64" s="1"/>
      <c r="W64" s="1"/>
      <c r="X64" s="1"/>
      <c r="Y64" s="1"/>
      <c r="Z64" s="1"/>
      <c r="AA64" s="1"/>
      <c r="AB64" s="1"/>
      <c r="AC64" s="1"/>
      <c r="AD64" s="1"/>
      <c r="AE64" s="1"/>
      <c r="AF64" s="1"/>
      <c r="AG64" s="1"/>
      <c r="AH64" s="1"/>
      <c r="AI64" s="1"/>
      <c r="AJ64" s="1"/>
    </row>
    <row r="65" spans="1:36" s="33" customFormat="1" ht="25.5" x14ac:dyDescent="0.2">
      <c r="A65" s="94"/>
      <c r="B65" s="49" t="s">
        <v>23</v>
      </c>
      <c r="C65" s="49" t="s">
        <v>195</v>
      </c>
      <c r="D65" s="65" t="s">
        <v>198</v>
      </c>
      <c r="E65" s="49" t="s">
        <v>15</v>
      </c>
      <c r="F65" s="66">
        <v>1535</v>
      </c>
      <c r="G65" s="12"/>
      <c r="H65" s="12"/>
      <c r="I65" s="31">
        <v>0</v>
      </c>
      <c r="J65" s="4"/>
      <c r="K65" s="1"/>
      <c r="L65" s="1"/>
      <c r="M65" s="1"/>
      <c r="N65" s="1"/>
      <c r="O65" s="1"/>
      <c r="P65" s="1"/>
      <c r="Q65" s="1"/>
      <c r="R65" s="1"/>
      <c r="S65" s="1"/>
      <c r="T65" s="1"/>
      <c r="U65" s="1"/>
      <c r="V65" s="1"/>
      <c r="W65" s="1"/>
      <c r="X65" s="1"/>
      <c r="Y65" s="1"/>
      <c r="Z65" s="1"/>
      <c r="AA65" s="1"/>
      <c r="AB65" s="1"/>
      <c r="AC65" s="1"/>
      <c r="AD65" s="1"/>
      <c r="AE65" s="1"/>
      <c r="AF65" s="1"/>
      <c r="AG65" s="1"/>
      <c r="AH65" s="1"/>
      <c r="AI65" s="1"/>
      <c r="AJ65" s="1"/>
    </row>
    <row r="66" spans="1:36" s="33" customFormat="1" ht="25.5" x14ac:dyDescent="0.2">
      <c r="A66" s="94"/>
      <c r="B66" s="49" t="s">
        <v>23</v>
      </c>
      <c r="C66" s="49" t="s">
        <v>195</v>
      </c>
      <c r="D66" s="65" t="s">
        <v>199</v>
      </c>
      <c r="E66" s="49" t="s">
        <v>15</v>
      </c>
      <c r="F66" s="66">
        <v>2439</v>
      </c>
      <c r="G66" s="12"/>
      <c r="H66" s="12"/>
      <c r="I66" s="31">
        <v>0</v>
      </c>
      <c r="J66" s="4"/>
      <c r="K66" s="1"/>
      <c r="L66" s="1"/>
      <c r="M66" s="1"/>
      <c r="N66" s="1"/>
      <c r="O66" s="1"/>
      <c r="P66" s="1"/>
      <c r="Q66" s="1"/>
      <c r="R66" s="1"/>
      <c r="S66" s="1"/>
      <c r="T66" s="1"/>
      <c r="U66" s="1"/>
      <c r="V66" s="1"/>
      <c r="W66" s="1"/>
      <c r="X66" s="1"/>
      <c r="Y66" s="1"/>
      <c r="Z66" s="1"/>
      <c r="AA66" s="1"/>
      <c r="AB66" s="1"/>
      <c r="AC66" s="1"/>
      <c r="AD66" s="1"/>
      <c r="AE66" s="1"/>
      <c r="AF66" s="1"/>
      <c r="AG66" s="1"/>
      <c r="AH66" s="1"/>
      <c r="AI66" s="1"/>
      <c r="AJ66" s="1"/>
    </row>
    <row r="67" spans="1:36" s="33" customFormat="1" ht="25.5" x14ac:dyDescent="0.2">
      <c r="A67" s="94"/>
      <c r="B67" s="49" t="s">
        <v>23</v>
      </c>
      <c r="C67" s="49" t="s">
        <v>195</v>
      </c>
      <c r="D67" s="65" t="s">
        <v>200</v>
      </c>
      <c r="E67" s="49" t="s">
        <v>15</v>
      </c>
      <c r="F67" s="66">
        <v>646</v>
      </c>
      <c r="G67" s="12"/>
      <c r="H67" s="12"/>
      <c r="I67" s="31">
        <v>0</v>
      </c>
      <c r="J67" s="4"/>
      <c r="K67" s="1"/>
      <c r="L67" s="1"/>
      <c r="M67" s="1"/>
      <c r="N67" s="1"/>
      <c r="O67" s="1"/>
      <c r="P67" s="1"/>
      <c r="Q67" s="1"/>
      <c r="R67" s="1"/>
      <c r="S67" s="1"/>
      <c r="T67" s="1"/>
      <c r="U67" s="1"/>
      <c r="V67" s="1"/>
      <c r="W67" s="1"/>
      <c r="X67" s="1"/>
      <c r="Y67" s="1"/>
      <c r="Z67" s="1"/>
      <c r="AA67" s="1"/>
      <c r="AB67" s="1"/>
      <c r="AC67" s="1"/>
      <c r="AD67" s="1"/>
      <c r="AE67" s="1"/>
      <c r="AF67" s="1"/>
      <c r="AG67" s="1"/>
      <c r="AH67" s="1"/>
      <c r="AI67" s="1"/>
      <c r="AJ67" s="1"/>
    </row>
    <row r="68" spans="1:36" s="33" customFormat="1" ht="25.5" x14ac:dyDescent="0.2">
      <c r="A68" s="94"/>
      <c r="B68" s="49" t="s">
        <v>23</v>
      </c>
      <c r="C68" s="49" t="s">
        <v>195</v>
      </c>
      <c r="D68" s="65" t="s">
        <v>202</v>
      </c>
      <c r="E68" s="49" t="s">
        <v>15</v>
      </c>
      <c r="F68" s="66">
        <v>1142</v>
      </c>
      <c r="G68" s="12"/>
      <c r="H68" s="12"/>
      <c r="I68" s="31">
        <v>0</v>
      </c>
      <c r="J68" s="4"/>
      <c r="K68" s="1"/>
      <c r="L68" s="1"/>
      <c r="M68" s="1"/>
      <c r="N68" s="1"/>
      <c r="O68" s="1"/>
      <c r="P68" s="1"/>
      <c r="Q68" s="1"/>
      <c r="R68" s="1"/>
      <c r="S68" s="1"/>
      <c r="T68" s="1"/>
      <c r="U68" s="1"/>
      <c r="V68" s="1"/>
      <c r="W68" s="1"/>
      <c r="X68" s="1"/>
      <c r="Y68" s="1"/>
      <c r="Z68" s="1"/>
      <c r="AA68" s="1"/>
      <c r="AB68" s="1"/>
      <c r="AC68" s="1"/>
      <c r="AD68" s="1"/>
      <c r="AE68" s="1"/>
      <c r="AF68" s="1"/>
      <c r="AG68" s="1"/>
      <c r="AH68" s="1"/>
      <c r="AI68" s="1"/>
      <c r="AJ68" s="1"/>
    </row>
    <row r="69" spans="1:36" s="33" customFormat="1" ht="25.5" x14ac:dyDescent="0.2">
      <c r="A69" s="94"/>
      <c r="B69" s="49" t="s">
        <v>23</v>
      </c>
      <c r="C69" s="49" t="s">
        <v>195</v>
      </c>
      <c r="D69" s="65" t="s">
        <v>201</v>
      </c>
      <c r="E69" s="49" t="s">
        <v>15</v>
      </c>
      <c r="F69" s="66">
        <v>728</v>
      </c>
      <c r="G69" s="12"/>
      <c r="H69" s="12"/>
      <c r="I69" s="31">
        <v>0</v>
      </c>
      <c r="J69" s="4"/>
      <c r="K69" s="1"/>
      <c r="L69" s="1"/>
      <c r="M69" s="1"/>
      <c r="N69" s="1"/>
      <c r="O69" s="1"/>
      <c r="P69" s="1"/>
      <c r="Q69" s="1"/>
      <c r="R69" s="1"/>
      <c r="S69" s="1"/>
      <c r="T69" s="1"/>
      <c r="U69" s="1"/>
      <c r="V69" s="1"/>
      <c r="W69" s="1"/>
      <c r="X69" s="1"/>
      <c r="Y69" s="1"/>
      <c r="Z69" s="1"/>
      <c r="AA69" s="1"/>
      <c r="AB69" s="1"/>
      <c r="AC69" s="1"/>
      <c r="AD69" s="1"/>
      <c r="AE69" s="1"/>
      <c r="AF69" s="1"/>
      <c r="AG69" s="1"/>
      <c r="AH69" s="1"/>
      <c r="AI69" s="1"/>
      <c r="AJ69" s="1"/>
    </row>
    <row r="70" spans="1:36" s="33" customFormat="1" ht="25.5" x14ac:dyDescent="0.2">
      <c r="A70" s="95"/>
      <c r="B70" s="49" t="s">
        <v>23</v>
      </c>
      <c r="C70" s="49" t="s">
        <v>195</v>
      </c>
      <c r="D70" s="65" t="s">
        <v>203</v>
      </c>
      <c r="E70" s="49" t="s">
        <v>15</v>
      </c>
      <c r="F70" s="66">
        <v>1259</v>
      </c>
      <c r="G70" s="12"/>
      <c r="H70" s="12"/>
      <c r="I70" s="31">
        <v>0</v>
      </c>
      <c r="J70" s="4"/>
      <c r="K70" s="1"/>
      <c r="L70" s="1"/>
      <c r="M70" s="1"/>
      <c r="N70" s="1"/>
      <c r="O70" s="1"/>
      <c r="P70" s="1"/>
      <c r="Q70" s="1"/>
      <c r="R70" s="1"/>
      <c r="S70" s="1"/>
      <c r="T70" s="1"/>
      <c r="U70" s="1"/>
      <c r="V70" s="1"/>
      <c r="W70" s="1"/>
      <c r="X70" s="1"/>
      <c r="Y70" s="1"/>
      <c r="Z70" s="1"/>
      <c r="AA70" s="1"/>
      <c r="AB70" s="1"/>
      <c r="AC70" s="1"/>
      <c r="AD70" s="1"/>
      <c r="AE70" s="1"/>
      <c r="AF70" s="1"/>
      <c r="AG70" s="1"/>
      <c r="AH70" s="1"/>
      <c r="AI70" s="1"/>
      <c r="AJ70" s="1"/>
    </row>
    <row r="71" spans="1:36" s="33" customFormat="1" x14ac:dyDescent="0.2">
      <c r="A71" s="97" t="s">
        <v>178</v>
      </c>
      <c r="B71" s="49" t="s">
        <v>23</v>
      </c>
      <c r="C71" s="55">
        <v>11.4</v>
      </c>
      <c r="D71" s="56" t="s">
        <v>179</v>
      </c>
      <c r="E71" s="55" t="s">
        <v>15</v>
      </c>
      <c r="F71" s="10">
        <v>275.29000000000002</v>
      </c>
      <c r="G71" s="12"/>
      <c r="H71" s="12"/>
      <c r="I71" s="31">
        <v>0</v>
      </c>
      <c r="J71" s="4"/>
      <c r="K71" s="1"/>
      <c r="L71" s="1"/>
      <c r="M71" s="1"/>
      <c r="N71" s="1"/>
      <c r="O71" s="1"/>
      <c r="P71" s="1"/>
      <c r="Q71" s="1"/>
      <c r="R71" s="1"/>
      <c r="S71" s="1"/>
      <c r="T71" s="1"/>
      <c r="U71" s="1"/>
      <c r="V71" s="1"/>
      <c r="W71" s="1"/>
      <c r="X71" s="1"/>
      <c r="Y71" s="1"/>
      <c r="Z71" s="1"/>
      <c r="AA71" s="1"/>
      <c r="AB71" s="1"/>
      <c r="AC71" s="1"/>
      <c r="AD71" s="1"/>
      <c r="AE71" s="1"/>
      <c r="AF71" s="1"/>
      <c r="AG71" s="1"/>
      <c r="AH71" s="1"/>
      <c r="AI71" s="1"/>
      <c r="AJ71" s="1"/>
    </row>
    <row r="72" spans="1:36" s="33" customFormat="1" ht="25.5" x14ac:dyDescent="0.2">
      <c r="A72" s="98"/>
      <c r="B72" s="49" t="s">
        <v>23</v>
      </c>
      <c r="C72" s="55">
        <v>11.4</v>
      </c>
      <c r="D72" s="56" t="s">
        <v>180</v>
      </c>
      <c r="E72" s="51" t="s">
        <v>15</v>
      </c>
      <c r="F72" s="10">
        <v>423.75</v>
      </c>
      <c r="G72" s="12"/>
      <c r="H72" s="12"/>
      <c r="I72" s="31">
        <v>0</v>
      </c>
      <c r="J72" s="4"/>
      <c r="K72" s="1"/>
      <c r="L72" s="1"/>
      <c r="M72" s="1"/>
      <c r="N72" s="1"/>
      <c r="O72" s="1"/>
      <c r="P72" s="1"/>
      <c r="Q72" s="1"/>
      <c r="R72" s="1"/>
      <c r="S72" s="1"/>
      <c r="T72" s="1"/>
      <c r="U72" s="1"/>
      <c r="V72" s="1"/>
      <c r="W72" s="1"/>
      <c r="X72" s="1"/>
      <c r="Y72" s="1"/>
      <c r="Z72" s="1"/>
      <c r="AA72" s="1"/>
      <c r="AB72" s="1"/>
      <c r="AC72" s="1"/>
      <c r="AD72" s="1"/>
      <c r="AE72" s="1"/>
      <c r="AF72" s="1"/>
      <c r="AG72" s="1"/>
      <c r="AH72" s="1"/>
      <c r="AI72" s="1"/>
      <c r="AJ72" s="1"/>
    </row>
    <row r="73" spans="1:36" s="33" customFormat="1" x14ac:dyDescent="0.2">
      <c r="A73" s="98"/>
      <c r="B73" s="49" t="s">
        <v>23</v>
      </c>
      <c r="C73" s="55">
        <v>11.4</v>
      </c>
      <c r="D73" s="52" t="s">
        <v>181</v>
      </c>
      <c r="E73" s="51" t="s">
        <v>15</v>
      </c>
      <c r="F73" s="10">
        <v>627.04</v>
      </c>
      <c r="G73" s="12"/>
      <c r="H73" s="12"/>
      <c r="I73" s="31">
        <v>0</v>
      </c>
      <c r="J73" s="4"/>
      <c r="K73" s="1"/>
      <c r="L73" s="1"/>
      <c r="M73" s="1"/>
      <c r="N73" s="1"/>
      <c r="O73" s="1"/>
      <c r="P73" s="1"/>
      <c r="Q73" s="1"/>
      <c r="R73" s="1"/>
      <c r="S73" s="1"/>
      <c r="T73" s="1"/>
      <c r="U73" s="1"/>
      <c r="V73" s="1"/>
      <c r="W73" s="1"/>
      <c r="X73" s="1"/>
      <c r="Y73" s="1"/>
      <c r="Z73" s="1"/>
      <c r="AA73" s="1"/>
      <c r="AB73" s="1"/>
      <c r="AC73" s="1"/>
      <c r="AD73" s="1"/>
      <c r="AE73" s="1"/>
      <c r="AF73" s="1"/>
      <c r="AG73" s="1"/>
      <c r="AH73" s="1"/>
      <c r="AI73" s="1"/>
      <c r="AJ73" s="1"/>
    </row>
    <row r="74" spans="1:36" s="33" customFormat="1" x14ac:dyDescent="0.2">
      <c r="A74" s="98"/>
      <c r="B74" s="49" t="s">
        <v>23</v>
      </c>
      <c r="C74" s="55">
        <v>11.4</v>
      </c>
      <c r="D74" s="52" t="s">
        <v>182</v>
      </c>
      <c r="E74" s="51" t="s">
        <v>15</v>
      </c>
      <c r="F74" s="10">
        <v>1063.47</v>
      </c>
      <c r="G74" s="12"/>
      <c r="H74" s="12"/>
      <c r="I74" s="31">
        <v>0</v>
      </c>
      <c r="J74" s="4"/>
      <c r="K74" s="1"/>
      <c r="L74" s="1"/>
      <c r="M74" s="1"/>
      <c r="N74" s="1"/>
      <c r="O74" s="1"/>
      <c r="P74" s="1"/>
      <c r="Q74" s="1"/>
      <c r="R74" s="1"/>
      <c r="S74" s="1"/>
      <c r="T74" s="1"/>
      <c r="U74" s="1"/>
      <c r="V74" s="1"/>
      <c r="W74" s="1"/>
      <c r="X74" s="1"/>
      <c r="Y74" s="1"/>
      <c r="Z74" s="1"/>
      <c r="AA74" s="1"/>
      <c r="AB74" s="1"/>
      <c r="AC74" s="1"/>
      <c r="AD74" s="1"/>
      <c r="AE74" s="1"/>
      <c r="AF74" s="1"/>
      <c r="AG74" s="1"/>
      <c r="AH74" s="1"/>
      <c r="AI74" s="1"/>
      <c r="AJ74" s="1"/>
    </row>
    <row r="75" spans="1:36" s="33" customFormat="1" x14ac:dyDescent="0.2">
      <c r="A75" s="98"/>
      <c r="B75" s="49" t="s">
        <v>23</v>
      </c>
      <c r="C75" s="55">
        <v>11.4</v>
      </c>
      <c r="D75" s="52" t="s">
        <v>183</v>
      </c>
      <c r="E75" s="51" t="s">
        <v>15</v>
      </c>
      <c r="F75" s="10">
        <v>927.82</v>
      </c>
      <c r="G75" s="12"/>
      <c r="H75" s="12"/>
      <c r="I75" s="31">
        <v>0</v>
      </c>
      <c r="J75" s="4"/>
      <c r="K75" s="1"/>
      <c r="L75" s="1"/>
      <c r="M75" s="1"/>
      <c r="N75" s="1"/>
      <c r="O75" s="1"/>
      <c r="P75" s="1"/>
      <c r="Q75" s="1"/>
      <c r="R75" s="1"/>
      <c r="S75" s="1"/>
      <c r="T75" s="1"/>
      <c r="U75" s="1"/>
      <c r="V75" s="1"/>
      <c r="W75" s="1"/>
      <c r="X75" s="1"/>
      <c r="Y75" s="1"/>
      <c r="Z75" s="1"/>
      <c r="AA75" s="1"/>
      <c r="AB75" s="1"/>
      <c r="AC75" s="1"/>
      <c r="AD75" s="1"/>
      <c r="AE75" s="1"/>
      <c r="AF75" s="1"/>
      <c r="AG75" s="1"/>
      <c r="AH75" s="1"/>
      <c r="AI75" s="1"/>
      <c r="AJ75" s="1"/>
    </row>
    <row r="76" spans="1:36" s="33" customFormat="1" x14ac:dyDescent="0.2">
      <c r="A76" s="98"/>
      <c r="B76" s="49" t="s">
        <v>23</v>
      </c>
      <c r="C76" s="55">
        <v>11.4</v>
      </c>
      <c r="D76" s="52" t="s">
        <v>210</v>
      </c>
      <c r="E76" s="51" t="s">
        <v>15</v>
      </c>
      <c r="F76" s="10">
        <v>1102.79</v>
      </c>
      <c r="G76" s="12"/>
      <c r="H76" s="12"/>
      <c r="I76" s="31">
        <v>0</v>
      </c>
      <c r="J76" s="4"/>
      <c r="K76" s="1"/>
      <c r="L76" s="1"/>
      <c r="M76" s="1"/>
      <c r="N76" s="1"/>
      <c r="O76" s="1"/>
      <c r="P76" s="1"/>
      <c r="Q76" s="1"/>
      <c r="R76" s="1"/>
      <c r="S76" s="1"/>
      <c r="T76" s="1"/>
      <c r="U76" s="1"/>
      <c r="V76" s="1"/>
      <c r="W76" s="1"/>
      <c r="X76" s="1"/>
      <c r="Y76" s="1"/>
      <c r="Z76" s="1"/>
      <c r="AA76" s="1"/>
      <c r="AB76" s="1"/>
      <c r="AC76" s="1"/>
      <c r="AD76" s="1"/>
      <c r="AE76" s="1"/>
      <c r="AF76" s="1"/>
      <c r="AG76" s="1"/>
      <c r="AH76" s="1"/>
      <c r="AI76" s="1"/>
      <c r="AJ76" s="1"/>
    </row>
    <row r="77" spans="1:36" s="33" customFormat="1" x14ac:dyDescent="0.2">
      <c r="A77" s="98"/>
      <c r="B77" s="49" t="s">
        <v>23</v>
      </c>
      <c r="C77" s="55">
        <v>11.4</v>
      </c>
      <c r="D77" s="52" t="s">
        <v>209</v>
      </c>
      <c r="E77" s="51" t="s">
        <v>15</v>
      </c>
      <c r="F77" s="43">
        <v>0</v>
      </c>
      <c r="G77" s="12"/>
      <c r="H77" s="12"/>
      <c r="I77" s="31">
        <v>0</v>
      </c>
      <c r="J77" s="71"/>
      <c r="K77" s="1"/>
      <c r="L77" s="1"/>
      <c r="M77" s="1"/>
      <c r="N77" s="1"/>
      <c r="O77" s="1"/>
      <c r="P77" s="1"/>
      <c r="Q77" s="1"/>
      <c r="R77" s="1"/>
      <c r="S77" s="1"/>
      <c r="T77" s="1"/>
      <c r="U77" s="1"/>
      <c r="V77" s="1"/>
      <c r="W77" s="1"/>
      <c r="X77" s="1"/>
      <c r="Y77" s="1"/>
      <c r="Z77" s="1"/>
      <c r="AA77" s="1"/>
      <c r="AB77" s="1"/>
      <c r="AC77" s="1"/>
      <c r="AD77" s="1"/>
      <c r="AE77" s="1"/>
      <c r="AF77" s="1"/>
      <c r="AG77" s="1"/>
      <c r="AH77" s="1"/>
      <c r="AI77" s="1"/>
      <c r="AJ77" s="1"/>
    </row>
    <row r="78" spans="1:36" s="33" customFormat="1" x14ac:dyDescent="0.2">
      <c r="A78" s="98"/>
      <c r="B78" s="49" t="s">
        <v>23</v>
      </c>
      <c r="C78" s="55">
        <v>11.4</v>
      </c>
      <c r="D78" s="52" t="s">
        <v>184</v>
      </c>
      <c r="E78" s="51" t="s">
        <v>15</v>
      </c>
      <c r="F78" s="10">
        <v>356.08</v>
      </c>
      <c r="G78" s="12"/>
      <c r="H78" s="12"/>
      <c r="I78" s="31">
        <v>0</v>
      </c>
      <c r="J78" s="4"/>
      <c r="K78" s="1"/>
      <c r="L78" s="1"/>
      <c r="M78" s="1"/>
      <c r="N78" s="1"/>
      <c r="O78" s="1"/>
      <c r="P78" s="1"/>
      <c r="Q78" s="1"/>
      <c r="R78" s="1"/>
      <c r="S78" s="1"/>
      <c r="T78" s="1"/>
      <c r="U78" s="1"/>
      <c r="V78" s="1"/>
      <c r="W78" s="1"/>
      <c r="X78" s="1"/>
      <c r="Y78" s="1"/>
      <c r="Z78" s="1"/>
      <c r="AA78" s="1"/>
      <c r="AB78" s="1"/>
      <c r="AC78" s="1"/>
      <c r="AD78" s="1"/>
      <c r="AE78" s="1"/>
      <c r="AF78" s="1"/>
      <c r="AG78" s="1"/>
      <c r="AH78" s="1"/>
      <c r="AI78" s="1"/>
      <c r="AJ78" s="1"/>
    </row>
    <row r="79" spans="1:36" s="33" customFormat="1" x14ac:dyDescent="0.2">
      <c r="A79" s="99"/>
      <c r="B79" s="49" t="s">
        <v>23</v>
      </c>
      <c r="C79" s="55">
        <v>11.4</v>
      </c>
      <c r="D79" s="52" t="s">
        <v>185</v>
      </c>
      <c r="E79" s="51" t="s">
        <v>15</v>
      </c>
      <c r="F79" s="10">
        <v>105.82</v>
      </c>
      <c r="G79" s="12"/>
      <c r="H79" s="12"/>
      <c r="I79" s="31">
        <v>0</v>
      </c>
      <c r="J79" s="4"/>
      <c r="K79" s="1"/>
      <c r="L79" s="1"/>
      <c r="M79" s="1"/>
      <c r="N79" s="1"/>
      <c r="O79" s="1"/>
      <c r="P79" s="1"/>
      <c r="Q79" s="1"/>
      <c r="R79" s="1"/>
      <c r="S79" s="1"/>
      <c r="T79" s="1"/>
      <c r="U79" s="1"/>
      <c r="V79" s="1"/>
      <c r="W79" s="1"/>
      <c r="X79" s="1"/>
      <c r="Y79" s="1"/>
      <c r="Z79" s="1"/>
      <c r="AA79" s="1"/>
      <c r="AB79" s="1"/>
      <c r="AC79" s="1"/>
      <c r="AD79" s="1"/>
      <c r="AE79" s="1"/>
      <c r="AF79" s="1"/>
      <c r="AG79" s="1"/>
      <c r="AH79" s="1"/>
      <c r="AI79" s="1"/>
      <c r="AJ79" s="1"/>
    </row>
    <row r="80" spans="1:36" s="33" customFormat="1" x14ac:dyDescent="0.2">
      <c r="A80" s="96" t="s">
        <v>64</v>
      </c>
      <c r="B80" s="51" t="s">
        <v>23</v>
      </c>
      <c r="C80" s="51" t="s">
        <v>150</v>
      </c>
      <c r="D80" s="52" t="s">
        <v>65</v>
      </c>
      <c r="E80" s="51" t="s">
        <v>15</v>
      </c>
      <c r="F80" s="10">
        <v>5901</v>
      </c>
      <c r="G80" s="12"/>
      <c r="H80" s="12"/>
      <c r="I80" s="31">
        <v>0</v>
      </c>
      <c r="J80" s="4"/>
      <c r="K80" s="1"/>
      <c r="L80" s="1"/>
      <c r="M80" s="1"/>
      <c r="N80" s="1"/>
      <c r="O80" s="1"/>
      <c r="P80" s="1"/>
      <c r="Q80" s="1"/>
      <c r="R80" s="1"/>
      <c r="S80" s="1"/>
      <c r="T80" s="1"/>
      <c r="U80" s="1"/>
      <c r="V80" s="1"/>
      <c r="W80" s="1"/>
      <c r="X80" s="1"/>
      <c r="Y80" s="1"/>
      <c r="Z80" s="1"/>
      <c r="AA80" s="1"/>
      <c r="AB80" s="1"/>
      <c r="AC80" s="1"/>
      <c r="AD80" s="1"/>
      <c r="AE80" s="1"/>
      <c r="AF80" s="1"/>
      <c r="AG80" s="1"/>
      <c r="AH80" s="1"/>
      <c r="AI80" s="1"/>
      <c r="AJ80" s="1"/>
    </row>
    <row r="81" spans="1:36" s="33" customFormat="1" x14ac:dyDescent="0.2">
      <c r="A81" s="96"/>
      <c r="B81" s="51" t="s">
        <v>23</v>
      </c>
      <c r="C81" s="51" t="s">
        <v>150</v>
      </c>
      <c r="D81" s="52" t="s">
        <v>66</v>
      </c>
      <c r="E81" s="51" t="s">
        <v>15</v>
      </c>
      <c r="F81" s="10">
        <v>9191</v>
      </c>
      <c r="G81" s="12"/>
      <c r="H81" s="12"/>
      <c r="I81" s="31">
        <v>0</v>
      </c>
      <c r="J81" s="4"/>
      <c r="K81" s="1"/>
      <c r="L81" s="1"/>
      <c r="M81" s="1"/>
      <c r="N81" s="1"/>
      <c r="O81" s="1"/>
      <c r="P81" s="1"/>
      <c r="Q81" s="1"/>
      <c r="R81" s="1"/>
      <c r="S81" s="1"/>
      <c r="T81" s="1"/>
      <c r="U81" s="1"/>
      <c r="V81" s="1"/>
      <c r="W81" s="1"/>
      <c r="X81" s="1"/>
      <c r="Y81" s="1"/>
      <c r="Z81" s="1"/>
      <c r="AA81" s="1"/>
      <c r="AB81" s="1"/>
      <c r="AC81" s="1"/>
      <c r="AD81" s="1"/>
      <c r="AE81" s="1"/>
      <c r="AF81" s="1"/>
      <c r="AG81" s="1"/>
      <c r="AH81" s="1"/>
      <c r="AI81" s="1"/>
      <c r="AJ81" s="1"/>
    </row>
    <row r="82" spans="1:36" s="33" customFormat="1" x14ac:dyDescent="0.2">
      <c r="A82" s="96"/>
      <c r="B82" s="51" t="s">
        <v>23</v>
      </c>
      <c r="C82" s="51" t="s">
        <v>150</v>
      </c>
      <c r="D82" s="52" t="s">
        <v>67</v>
      </c>
      <c r="E82" s="51" t="s">
        <v>15</v>
      </c>
      <c r="F82" s="10">
        <v>7224</v>
      </c>
      <c r="G82" s="12"/>
      <c r="H82" s="12"/>
      <c r="I82" s="31">
        <v>0</v>
      </c>
      <c r="J82" s="4"/>
      <c r="K82" s="1"/>
      <c r="L82" s="1"/>
      <c r="M82" s="1"/>
      <c r="N82" s="1"/>
      <c r="O82" s="1"/>
      <c r="P82" s="1"/>
      <c r="Q82" s="1"/>
      <c r="R82" s="1"/>
      <c r="S82" s="1"/>
      <c r="T82" s="1"/>
      <c r="U82" s="1"/>
      <c r="V82" s="1"/>
      <c r="W82" s="1"/>
      <c r="X82" s="1"/>
      <c r="Y82" s="1"/>
      <c r="Z82" s="1"/>
      <c r="AA82" s="1"/>
      <c r="AB82" s="1"/>
      <c r="AC82" s="1"/>
      <c r="AD82" s="1"/>
      <c r="AE82" s="1"/>
      <c r="AF82" s="1"/>
      <c r="AG82" s="1"/>
      <c r="AH82" s="1"/>
      <c r="AI82" s="1"/>
      <c r="AJ82" s="1"/>
    </row>
    <row r="83" spans="1:36" s="33" customFormat="1" x14ac:dyDescent="0.2">
      <c r="A83" s="96"/>
      <c r="B83" s="51" t="s">
        <v>23</v>
      </c>
      <c r="C83" s="51" t="s">
        <v>150</v>
      </c>
      <c r="D83" s="52" t="s">
        <v>68</v>
      </c>
      <c r="E83" s="51" t="s">
        <v>15</v>
      </c>
      <c r="F83" s="10">
        <v>11200</v>
      </c>
      <c r="G83" s="12"/>
      <c r="H83" s="12"/>
      <c r="I83" s="31">
        <v>0</v>
      </c>
      <c r="J83" s="4"/>
      <c r="K83" s="1"/>
      <c r="L83" s="1"/>
      <c r="M83" s="1"/>
      <c r="N83" s="1"/>
      <c r="O83" s="1"/>
      <c r="P83" s="1"/>
      <c r="Q83" s="1"/>
      <c r="R83" s="1"/>
      <c r="S83" s="1"/>
      <c r="T83" s="1"/>
      <c r="U83" s="1"/>
      <c r="V83" s="1"/>
      <c r="W83" s="1"/>
      <c r="X83" s="1"/>
      <c r="Y83" s="1"/>
      <c r="Z83" s="1"/>
      <c r="AA83" s="1"/>
      <c r="AB83" s="1"/>
      <c r="AC83" s="1"/>
      <c r="AD83" s="1"/>
      <c r="AE83" s="1"/>
      <c r="AF83" s="1"/>
      <c r="AG83" s="1"/>
      <c r="AH83" s="1"/>
      <c r="AI83" s="1"/>
      <c r="AJ83" s="1"/>
    </row>
    <row r="84" spans="1:36" s="33" customFormat="1" x14ac:dyDescent="0.2">
      <c r="A84" s="96"/>
      <c r="B84" s="51" t="s">
        <v>23</v>
      </c>
      <c r="C84" s="51" t="s">
        <v>150</v>
      </c>
      <c r="D84" s="52" t="s">
        <v>69</v>
      </c>
      <c r="E84" s="51" t="s">
        <v>15</v>
      </c>
      <c r="F84" s="10">
        <v>3938</v>
      </c>
      <c r="G84" s="12"/>
      <c r="H84" s="12"/>
      <c r="I84" s="31">
        <v>0</v>
      </c>
      <c r="J84" s="4"/>
      <c r="K84" s="1"/>
      <c r="L84" s="1"/>
      <c r="M84" s="1"/>
      <c r="N84" s="1"/>
      <c r="O84" s="1"/>
      <c r="P84" s="1"/>
      <c r="Q84" s="1"/>
      <c r="R84" s="1"/>
      <c r="S84" s="1"/>
      <c r="T84" s="1"/>
      <c r="U84" s="1"/>
      <c r="V84" s="1"/>
      <c r="W84" s="1"/>
      <c r="X84" s="1"/>
      <c r="Y84" s="1"/>
      <c r="Z84" s="1"/>
      <c r="AA84" s="1"/>
      <c r="AB84" s="1"/>
      <c r="AC84" s="1"/>
      <c r="AD84" s="1"/>
      <c r="AE84" s="1"/>
      <c r="AF84" s="1"/>
      <c r="AG84" s="1"/>
      <c r="AH84" s="1"/>
      <c r="AI84" s="1"/>
      <c r="AJ84" s="1"/>
    </row>
    <row r="85" spans="1:36" s="33" customFormat="1" x14ac:dyDescent="0.2">
      <c r="A85" s="96"/>
      <c r="B85" s="51" t="s">
        <v>23</v>
      </c>
      <c r="C85" s="51" t="s">
        <v>150</v>
      </c>
      <c r="D85" s="52" t="s">
        <v>70</v>
      </c>
      <c r="E85" s="51" t="s">
        <v>15</v>
      </c>
      <c r="F85" s="10">
        <v>6813</v>
      </c>
      <c r="G85" s="12"/>
      <c r="H85" s="12"/>
      <c r="I85" s="31">
        <v>0</v>
      </c>
      <c r="J85" s="4"/>
      <c r="K85" s="1"/>
      <c r="L85" s="1"/>
      <c r="M85" s="1"/>
      <c r="N85" s="1"/>
      <c r="O85" s="1"/>
      <c r="P85" s="1"/>
      <c r="Q85" s="1"/>
      <c r="R85" s="1"/>
      <c r="S85" s="1"/>
      <c r="T85" s="1"/>
      <c r="U85" s="1"/>
      <c r="V85" s="1"/>
      <c r="W85" s="1"/>
      <c r="X85" s="1"/>
      <c r="Y85" s="1"/>
      <c r="Z85" s="1"/>
      <c r="AA85" s="1"/>
      <c r="AB85" s="1"/>
      <c r="AC85" s="1"/>
      <c r="AD85" s="1"/>
      <c r="AE85" s="1"/>
      <c r="AF85" s="1"/>
      <c r="AG85" s="1"/>
      <c r="AH85" s="1"/>
      <c r="AI85" s="1"/>
      <c r="AJ85" s="1"/>
    </row>
    <row r="86" spans="1:36" s="33" customFormat="1" x14ac:dyDescent="0.2">
      <c r="A86" s="96"/>
      <c r="B86" s="51" t="s">
        <v>23</v>
      </c>
      <c r="C86" s="51" t="s">
        <v>150</v>
      </c>
      <c r="D86" s="52" t="s">
        <v>71</v>
      </c>
      <c r="E86" s="51" t="s">
        <v>15</v>
      </c>
      <c r="F86" s="10">
        <v>4274</v>
      </c>
      <c r="G86" s="12"/>
      <c r="H86" s="12"/>
      <c r="I86" s="31">
        <v>0</v>
      </c>
      <c r="J86" s="4"/>
      <c r="K86" s="1"/>
      <c r="L86" s="1"/>
      <c r="M86" s="1"/>
      <c r="N86" s="1"/>
      <c r="O86" s="1"/>
      <c r="P86" s="1"/>
      <c r="Q86" s="1"/>
      <c r="R86" s="1"/>
      <c r="S86" s="1"/>
      <c r="T86" s="1"/>
      <c r="U86" s="1"/>
      <c r="V86" s="1"/>
      <c r="W86" s="1"/>
      <c r="X86" s="1"/>
      <c r="Y86" s="1"/>
      <c r="Z86" s="1"/>
      <c r="AA86" s="1"/>
      <c r="AB86" s="1"/>
      <c r="AC86" s="1"/>
      <c r="AD86" s="1"/>
      <c r="AE86" s="1"/>
      <c r="AF86" s="1"/>
      <c r="AG86" s="1"/>
      <c r="AH86" s="1"/>
      <c r="AI86" s="1"/>
      <c r="AJ86" s="1"/>
    </row>
    <row r="87" spans="1:36" s="33" customFormat="1" x14ac:dyDescent="0.2">
      <c r="A87" s="96"/>
      <c r="B87" s="51" t="s">
        <v>23</v>
      </c>
      <c r="C87" s="51" t="s">
        <v>150</v>
      </c>
      <c r="D87" s="52" t="s">
        <v>72</v>
      </c>
      <c r="E87" s="51" t="s">
        <v>15</v>
      </c>
      <c r="F87" s="10">
        <v>7251</v>
      </c>
      <c r="G87" s="12"/>
      <c r="H87" s="12"/>
      <c r="I87" s="31">
        <v>0</v>
      </c>
      <c r="J87" s="4"/>
      <c r="K87" s="1"/>
      <c r="L87" s="1"/>
      <c r="M87" s="1"/>
      <c r="N87" s="1"/>
      <c r="O87" s="1"/>
      <c r="P87" s="1"/>
      <c r="Q87" s="1"/>
      <c r="R87" s="1"/>
      <c r="S87" s="1"/>
      <c r="T87" s="1"/>
      <c r="U87" s="1"/>
      <c r="V87" s="1"/>
      <c r="W87" s="1"/>
      <c r="X87" s="1"/>
      <c r="Y87" s="1"/>
      <c r="Z87" s="1"/>
      <c r="AA87" s="1"/>
      <c r="AB87" s="1"/>
      <c r="AC87" s="1"/>
      <c r="AD87" s="1"/>
      <c r="AE87" s="1"/>
      <c r="AF87" s="1"/>
      <c r="AG87" s="1"/>
      <c r="AH87" s="1"/>
      <c r="AI87" s="1"/>
      <c r="AJ87" s="1"/>
    </row>
    <row r="88" spans="1:36" s="33" customFormat="1" ht="12.95" customHeight="1" x14ac:dyDescent="0.2">
      <c r="A88" s="93" t="s">
        <v>167</v>
      </c>
      <c r="B88" s="51" t="s">
        <v>9</v>
      </c>
      <c r="C88" s="53">
        <v>6.9</v>
      </c>
      <c r="D88" s="52" t="s">
        <v>151</v>
      </c>
      <c r="E88" s="51" t="s">
        <v>15</v>
      </c>
      <c r="F88" s="10">
        <v>1064</v>
      </c>
      <c r="G88" s="12"/>
      <c r="H88" s="12"/>
      <c r="I88" s="31">
        <v>0</v>
      </c>
      <c r="J88" s="4"/>
      <c r="K88" s="1"/>
      <c r="L88" s="1"/>
      <c r="M88" s="1"/>
      <c r="N88" s="1"/>
      <c r="O88" s="1"/>
      <c r="P88" s="1"/>
      <c r="Q88" s="1"/>
      <c r="R88" s="1"/>
      <c r="S88" s="1"/>
      <c r="T88" s="1"/>
      <c r="U88" s="1"/>
      <c r="V88" s="1"/>
      <c r="W88" s="1"/>
      <c r="X88" s="1"/>
      <c r="Y88" s="1"/>
      <c r="Z88" s="1"/>
      <c r="AA88" s="1"/>
      <c r="AB88" s="1"/>
      <c r="AC88" s="1"/>
      <c r="AD88" s="1"/>
      <c r="AE88" s="1"/>
      <c r="AF88" s="1"/>
      <c r="AG88" s="1"/>
      <c r="AH88" s="1"/>
      <c r="AI88" s="1"/>
      <c r="AJ88" s="1"/>
    </row>
    <row r="89" spans="1:36" s="33" customFormat="1" x14ac:dyDescent="0.2">
      <c r="A89" s="94"/>
      <c r="B89" s="51" t="s">
        <v>9</v>
      </c>
      <c r="C89" s="53">
        <v>6.9</v>
      </c>
      <c r="D89" s="52" t="s">
        <v>152</v>
      </c>
      <c r="E89" s="51" t="s">
        <v>15</v>
      </c>
      <c r="F89" s="10">
        <v>1815</v>
      </c>
      <c r="G89" s="12"/>
      <c r="H89" s="12"/>
      <c r="I89" s="31">
        <v>0</v>
      </c>
      <c r="J89" s="4"/>
      <c r="K89" s="1"/>
      <c r="L89" s="1"/>
      <c r="M89" s="1"/>
      <c r="N89" s="1"/>
      <c r="O89" s="1"/>
      <c r="P89" s="1"/>
      <c r="Q89" s="1"/>
      <c r="R89" s="1"/>
      <c r="S89" s="1"/>
      <c r="T89" s="1"/>
      <c r="U89" s="1"/>
      <c r="V89" s="1"/>
      <c r="W89" s="1"/>
      <c r="X89" s="1"/>
      <c r="Y89" s="1"/>
      <c r="Z89" s="1"/>
      <c r="AA89" s="1"/>
      <c r="AB89" s="1"/>
      <c r="AC89" s="1"/>
      <c r="AD89" s="1"/>
      <c r="AE89" s="1"/>
      <c r="AF89" s="1"/>
      <c r="AG89" s="1"/>
      <c r="AH89" s="1"/>
      <c r="AI89" s="1"/>
      <c r="AJ89" s="1"/>
    </row>
    <row r="90" spans="1:36" s="33" customFormat="1" x14ac:dyDescent="0.2">
      <c r="A90" s="94"/>
      <c r="B90" s="51" t="s">
        <v>9</v>
      </c>
      <c r="C90" s="53">
        <v>6.9</v>
      </c>
      <c r="D90" s="52" t="s">
        <v>161</v>
      </c>
      <c r="E90" s="51" t="s">
        <v>15</v>
      </c>
      <c r="F90" s="10">
        <v>1725</v>
      </c>
      <c r="G90" s="12"/>
      <c r="H90" s="12"/>
      <c r="I90" s="31">
        <v>0</v>
      </c>
      <c r="J90" s="4"/>
      <c r="K90" s="1"/>
      <c r="L90" s="1"/>
      <c r="M90" s="1"/>
      <c r="N90" s="1"/>
      <c r="O90" s="1"/>
      <c r="P90" s="1"/>
      <c r="Q90" s="1"/>
      <c r="R90" s="1"/>
      <c r="S90" s="1"/>
      <c r="T90" s="1"/>
      <c r="U90" s="1"/>
      <c r="V90" s="1"/>
      <c r="W90" s="1"/>
      <c r="X90" s="1"/>
      <c r="Y90" s="1"/>
      <c r="Z90" s="1"/>
      <c r="AA90" s="1"/>
      <c r="AB90" s="1"/>
      <c r="AC90" s="1"/>
      <c r="AD90" s="1"/>
      <c r="AE90" s="1"/>
      <c r="AF90" s="1"/>
      <c r="AG90" s="1"/>
      <c r="AH90" s="1"/>
      <c r="AI90" s="1"/>
      <c r="AJ90" s="1"/>
    </row>
    <row r="91" spans="1:36" s="33" customFormat="1" x14ac:dyDescent="0.2">
      <c r="A91" s="95"/>
      <c r="B91" s="51" t="s">
        <v>9</v>
      </c>
      <c r="C91" s="53">
        <v>6.9</v>
      </c>
      <c r="D91" s="52" t="s">
        <v>162</v>
      </c>
      <c r="E91" s="51" t="s">
        <v>15</v>
      </c>
      <c r="F91" s="10">
        <v>2384</v>
      </c>
      <c r="G91" s="12"/>
      <c r="H91" s="12"/>
      <c r="I91" s="31">
        <v>0</v>
      </c>
      <c r="J91" s="4"/>
      <c r="K91" s="1"/>
      <c r="L91" s="1"/>
      <c r="M91" s="1"/>
      <c r="N91" s="1"/>
      <c r="O91" s="1"/>
      <c r="P91" s="1"/>
      <c r="Q91" s="1"/>
      <c r="R91" s="1"/>
      <c r="S91" s="1"/>
      <c r="T91" s="1"/>
      <c r="U91" s="1"/>
      <c r="V91" s="1"/>
      <c r="W91" s="1"/>
      <c r="X91" s="1"/>
      <c r="Y91" s="1"/>
      <c r="Z91" s="1"/>
      <c r="AA91" s="1"/>
      <c r="AB91" s="1"/>
      <c r="AC91" s="1"/>
      <c r="AD91" s="1"/>
      <c r="AE91" s="1"/>
      <c r="AF91" s="1"/>
      <c r="AG91" s="1"/>
      <c r="AH91" s="1"/>
      <c r="AI91" s="1"/>
      <c r="AJ91" s="1"/>
    </row>
    <row r="92" spans="1:36" s="33" customFormat="1" ht="12.95" customHeight="1" x14ac:dyDescent="0.2">
      <c r="A92" s="93" t="s">
        <v>168</v>
      </c>
      <c r="B92" s="51" t="s">
        <v>9</v>
      </c>
      <c r="C92" s="53">
        <v>6.9</v>
      </c>
      <c r="D92" s="52" t="s">
        <v>163</v>
      </c>
      <c r="E92" s="51" t="s">
        <v>15</v>
      </c>
      <c r="F92" s="10">
        <v>276</v>
      </c>
      <c r="G92" s="12"/>
      <c r="H92" s="12"/>
      <c r="I92" s="31">
        <v>0</v>
      </c>
      <c r="J92" s="4"/>
      <c r="K92" s="1"/>
      <c r="L92" s="1"/>
      <c r="M92" s="1"/>
      <c r="N92" s="1"/>
      <c r="O92" s="1"/>
      <c r="P92" s="1"/>
      <c r="Q92" s="1"/>
      <c r="R92" s="1"/>
      <c r="S92" s="1"/>
      <c r="T92" s="1"/>
      <c r="U92" s="1"/>
      <c r="V92" s="1"/>
      <c r="W92" s="1"/>
      <c r="X92" s="1"/>
      <c r="Y92" s="1"/>
      <c r="Z92" s="1"/>
      <c r="AA92" s="1"/>
      <c r="AB92" s="1"/>
      <c r="AC92" s="1"/>
      <c r="AD92" s="1"/>
      <c r="AE92" s="1"/>
      <c r="AF92" s="1"/>
      <c r="AG92" s="1"/>
      <c r="AH92" s="1"/>
      <c r="AI92" s="1"/>
      <c r="AJ92" s="1"/>
    </row>
    <row r="93" spans="1:36" s="33" customFormat="1" x14ac:dyDescent="0.2">
      <c r="A93" s="94"/>
      <c r="B93" s="51" t="s">
        <v>9</v>
      </c>
      <c r="C93" s="53">
        <v>6.9</v>
      </c>
      <c r="D93" s="52" t="s">
        <v>164</v>
      </c>
      <c r="E93" s="51" t="s">
        <v>15</v>
      </c>
      <c r="F93" s="10">
        <v>393</v>
      </c>
      <c r="G93" s="12"/>
      <c r="H93" s="12"/>
      <c r="I93" s="31">
        <v>0</v>
      </c>
      <c r="J93" s="4"/>
      <c r="K93" s="1"/>
      <c r="L93" s="1"/>
      <c r="M93" s="1"/>
      <c r="N93" s="1"/>
      <c r="O93" s="1"/>
      <c r="P93" s="1"/>
      <c r="Q93" s="1"/>
      <c r="R93" s="1"/>
      <c r="S93" s="1"/>
      <c r="T93" s="1"/>
      <c r="U93" s="1"/>
      <c r="V93" s="1"/>
      <c r="W93" s="1"/>
      <c r="X93" s="1"/>
      <c r="Y93" s="1"/>
      <c r="Z93" s="1"/>
      <c r="AA93" s="1"/>
      <c r="AB93" s="1"/>
      <c r="AC93" s="1"/>
      <c r="AD93" s="1"/>
      <c r="AE93" s="1"/>
      <c r="AF93" s="1"/>
      <c r="AG93" s="1"/>
      <c r="AH93" s="1"/>
      <c r="AI93" s="1"/>
      <c r="AJ93" s="1"/>
    </row>
    <row r="94" spans="1:36" s="33" customFormat="1" x14ac:dyDescent="0.2">
      <c r="A94" s="94"/>
      <c r="B94" s="51" t="s">
        <v>9</v>
      </c>
      <c r="C94" s="53">
        <v>6.9</v>
      </c>
      <c r="D94" s="52" t="s">
        <v>165</v>
      </c>
      <c r="E94" s="51" t="s">
        <v>15</v>
      </c>
      <c r="F94" s="10">
        <v>362</v>
      </c>
      <c r="G94" s="12"/>
      <c r="H94" s="12"/>
      <c r="I94" s="31">
        <v>0</v>
      </c>
      <c r="J94" s="4"/>
      <c r="K94" s="1"/>
      <c r="L94" s="1"/>
      <c r="M94" s="1"/>
      <c r="N94" s="1"/>
      <c r="O94" s="1"/>
      <c r="P94" s="1"/>
      <c r="Q94" s="1"/>
      <c r="R94" s="1"/>
      <c r="S94" s="1"/>
      <c r="T94" s="1"/>
      <c r="U94" s="1"/>
      <c r="V94" s="1"/>
      <c r="W94" s="1"/>
      <c r="X94" s="1"/>
      <c r="Y94" s="1"/>
      <c r="Z94" s="1"/>
      <c r="AA94" s="1"/>
      <c r="AB94" s="1"/>
      <c r="AC94" s="1"/>
      <c r="AD94" s="1"/>
      <c r="AE94" s="1"/>
      <c r="AF94" s="1"/>
      <c r="AG94" s="1"/>
      <c r="AH94" s="1"/>
      <c r="AI94" s="1"/>
      <c r="AJ94" s="1"/>
    </row>
    <row r="95" spans="1:36" s="33" customFormat="1" x14ac:dyDescent="0.2">
      <c r="A95" s="95"/>
      <c r="B95" s="51" t="s">
        <v>9</v>
      </c>
      <c r="C95" s="53">
        <v>6.9</v>
      </c>
      <c r="D95" s="52" t="s">
        <v>166</v>
      </c>
      <c r="E95" s="51" t="s">
        <v>15</v>
      </c>
      <c r="F95" s="10">
        <v>526</v>
      </c>
      <c r="G95" s="12"/>
      <c r="H95" s="12"/>
      <c r="I95" s="31">
        <v>0</v>
      </c>
      <c r="J95" s="4"/>
      <c r="K95" s="1"/>
      <c r="L95" s="1"/>
      <c r="M95" s="1"/>
      <c r="N95" s="1"/>
      <c r="O95" s="1"/>
      <c r="P95" s="1"/>
      <c r="Q95" s="1"/>
      <c r="R95" s="1"/>
      <c r="S95" s="1"/>
      <c r="T95" s="1"/>
      <c r="U95" s="1"/>
      <c r="V95" s="1"/>
      <c r="W95" s="1"/>
      <c r="X95" s="1"/>
      <c r="Y95" s="1"/>
      <c r="Z95" s="1"/>
      <c r="AA95" s="1"/>
      <c r="AB95" s="1"/>
      <c r="AC95" s="1"/>
      <c r="AD95" s="1"/>
      <c r="AE95" s="1"/>
      <c r="AF95" s="1"/>
      <c r="AG95" s="1"/>
      <c r="AH95" s="1"/>
      <c r="AI95" s="1"/>
      <c r="AJ95" s="1"/>
    </row>
    <row r="96" spans="1:36" s="33" customFormat="1" x14ac:dyDescent="0.2">
      <c r="A96" s="93" t="s">
        <v>190</v>
      </c>
      <c r="B96" s="49" t="s">
        <v>9</v>
      </c>
      <c r="C96" s="49" t="s">
        <v>191</v>
      </c>
      <c r="D96" s="65" t="s">
        <v>192</v>
      </c>
      <c r="E96" s="49" t="s">
        <v>15</v>
      </c>
      <c r="F96" s="66">
        <v>393</v>
      </c>
      <c r="G96" s="12"/>
      <c r="H96" s="12"/>
      <c r="I96" s="31">
        <v>0</v>
      </c>
      <c r="J96" s="4"/>
      <c r="K96" s="1"/>
      <c r="L96" s="1"/>
      <c r="M96" s="1"/>
      <c r="N96" s="1"/>
      <c r="O96" s="1"/>
      <c r="P96" s="1"/>
      <c r="Q96" s="1"/>
      <c r="R96" s="1"/>
      <c r="S96" s="1"/>
      <c r="T96" s="1"/>
      <c r="U96" s="1"/>
      <c r="V96" s="1"/>
      <c r="W96" s="1"/>
      <c r="X96" s="1"/>
      <c r="Y96" s="1"/>
      <c r="Z96" s="1"/>
      <c r="AA96" s="1"/>
      <c r="AB96" s="1"/>
      <c r="AC96" s="1"/>
      <c r="AD96" s="1"/>
      <c r="AE96" s="1"/>
      <c r="AF96" s="1"/>
      <c r="AG96" s="1"/>
      <c r="AH96" s="1"/>
      <c r="AI96" s="1"/>
      <c r="AJ96" s="1"/>
    </row>
    <row r="97" spans="1:36" s="33" customFormat="1" x14ac:dyDescent="0.2">
      <c r="A97" s="95"/>
      <c r="B97" s="49" t="s">
        <v>9</v>
      </c>
      <c r="C97" s="49" t="s">
        <v>191</v>
      </c>
      <c r="D97" s="65" t="s">
        <v>193</v>
      </c>
      <c r="E97" s="49" t="s">
        <v>15</v>
      </c>
      <c r="F97" s="66">
        <v>594</v>
      </c>
      <c r="G97" s="12"/>
      <c r="H97" s="12"/>
      <c r="I97" s="31">
        <v>0</v>
      </c>
      <c r="J97" s="4"/>
      <c r="K97" s="1"/>
      <c r="L97" s="1"/>
      <c r="M97" s="1"/>
      <c r="N97" s="1"/>
      <c r="O97" s="1"/>
      <c r="P97" s="1"/>
      <c r="Q97" s="1"/>
      <c r="R97" s="1"/>
      <c r="S97" s="1"/>
      <c r="T97" s="1"/>
      <c r="U97" s="1"/>
      <c r="V97" s="1"/>
      <c r="W97" s="1"/>
      <c r="X97" s="1"/>
      <c r="Y97" s="1"/>
      <c r="Z97" s="1"/>
      <c r="AA97" s="1"/>
      <c r="AB97" s="1"/>
      <c r="AC97" s="1"/>
      <c r="AD97" s="1"/>
      <c r="AE97" s="1"/>
      <c r="AF97" s="1"/>
      <c r="AG97" s="1"/>
      <c r="AH97" s="1"/>
      <c r="AI97" s="1"/>
      <c r="AJ97" s="1"/>
    </row>
    <row r="98" spans="1:36" s="33" customFormat="1" ht="15" x14ac:dyDescent="0.2">
      <c r="A98" s="97" t="s">
        <v>175</v>
      </c>
      <c r="B98" s="49" t="s">
        <v>23</v>
      </c>
      <c r="C98" s="53">
        <v>11.3</v>
      </c>
      <c r="D98" s="52" t="s">
        <v>176</v>
      </c>
      <c r="E98" s="51" t="s">
        <v>174</v>
      </c>
      <c r="F98" s="10">
        <v>193</v>
      </c>
      <c r="G98" s="12"/>
      <c r="H98" s="12"/>
      <c r="I98" s="31">
        <v>0</v>
      </c>
      <c r="J98" s="4"/>
      <c r="K98" s="1"/>
      <c r="L98" s="1"/>
      <c r="M98" s="1"/>
      <c r="N98" s="1"/>
      <c r="O98" s="1"/>
      <c r="P98" s="1"/>
      <c r="Q98" s="1"/>
      <c r="R98" s="1"/>
      <c r="S98" s="1"/>
      <c r="T98" s="1"/>
      <c r="U98" s="1"/>
      <c r="V98" s="1"/>
      <c r="W98" s="1"/>
      <c r="X98" s="1"/>
      <c r="Y98" s="1"/>
      <c r="Z98" s="1"/>
      <c r="AA98" s="1"/>
      <c r="AB98" s="1"/>
      <c r="AC98" s="1"/>
      <c r="AD98" s="1"/>
      <c r="AE98" s="1"/>
      <c r="AF98" s="1"/>
      <c r="AG98" s="1"/>
      <c r="AH98" s="1"/>
      <c r="AI98" s="1"/>
      <c r="AJ98" s="1"/>
    </row>
    <row r="99" spans="1:36" s="33" customFormat="1" ht="15" x14ac:dyDescent="0.2">
      <c r="A99" s="99"/>
      <c r="B99" s="49" t="s">
        <v>23</v>
      </c>
      <c r="C99" s="53">
        <v>11.3</v>
      </c>
      <c r="D99" s="56" t="s">
        <v>177</v>
      </c>
      <c r="E99" s="51" t="s">
        <v>174</v>
      </c>
      <c r="F99" s="10">
        <v>287</v>
      </c>
      <c r="G99" s="12"/>
      <c r="H99" s="12"/>
      <c r="I99" s="31">
        <v>0</v>
      </c>
      <c r="J99" s="4"/>
      <c r="K99" s="1"/>
      <c r="L99" s="1"/>
      <c r="M99" s="1"/>
      <c r="N99" s="1"/>
      <c r="O99" s="1"/>
      <c r="P99" s="1"/>
      <c r="Q99" s="1"/>
      <c r="R99" s="1"/>
      <c r="S99" s="1"/>
      <c r="T99" s="1"/>
      <c r="U99" s="1"/>
      <c r="V99" s="1"/>
      <c r="W99" s="1"/>
      <c r="X99" s="1"/>
      <c r="Y99" s="1"/>
      <c r="Z99" s="1"/>
      <c r="AA99" s="1"/>
      <c r="AB99" s="1"/>
      <c r="AC99" s="1"/>
      <c r="AD99" s="1"/>
      <c r="AE99" s="1"/>
      <c r="AF99" s="1"/>
      <c r="AG99" s="1"/>
      <c r="AH99" s="1"/>
      <c r="AI99" s="1"/>
      <c r="AJ99" s="1"/>
    </row>
    <row r="100" spans="1:36" s="33" customFormat="1" x14ac:dyDescent="0.2">
      <c r="A100" s="97" t="s">
        <v>186</v>
      </c>
      <c r="B100" s="69" t="s">
        <v>23</v>
      </c>
      <c r="C100" s="53">
        <v>11.6</v>
      </c>
      <c r="D100" s="69" t="s">
        <v>189</v>
      </c>
      <c r="E100" s="51" t="s">
        <v>187</v>
      </c>
      <c r="F100" s="10">
        <v>12</v>
      </c>
      <c r="G100" s="12"/>
      <c r="H100" s="12"/>
      <c r="I100" s="31">
        <v>0</v>
      </c>
      <c r="J100" s="4"/>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row>
    <row r="101" spans="1:36" s="33" customFormat="1" x14ac:dyDescent="0.2">
      <c r="A101" s="99"/>
      <c r="B101" s="69" t="s">
        <v>23</v>
      </c>
      <c r="C101" s="53">
        <v>11.6</v>
      </c>
      <c r="D101" s="56" t="s">
        <v>188</v>
      </c>
      <c r="E101" s="51" t="s">
        <v>15</v>
      </c>
      <c r="F101" s="10">
        <v>76</v>
      </c>
      <c r="G101" s="12"/>
      <c r="H101" s="12"/>
      <c r="I101" s="31">
        <v>0</v>
      </c>
      <c r="J101" s="4"/>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row>
    <row r="102" spans="1:36" s="33" customFormat="1" ht="25.5" x14ac:dyDescent="0.2">
      <c r="A102" s="96" t="s">
        <v>73</v>
      </c>
      <c r="B102" s="49" t="s">
        <v>9</v>
      </c>
      <c r="C102" s="49">
        <v>16</v>
      </c>
      <c r="D102" s="54" t="s">
        <v>74</v>
      </c>
      <c r="E102" s="49" t="s">
        <v>75</v>
      </c>
      <c r="F102" s="43">
        <v>0</v>
      </c>
      <c r="G102" s="12"/>
      <c r="H102" s="12"/>
      <c r="I102" s="31">
        <v>0</v>
      </c>
      <c r="J102" s="4"/>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row>
    <row r="103" spans="1:36" s="33" customFormat="1" ht="25.5" x14ac:dyDescent="0.2">
      <c r="A103" s="96"/>
      <c r="B103" s="49" t="s">
        <v>23</v>
      </c>
      <c r="C103" s="49" t="s">
        <v>169</v>
      </c>
      <c r="D103" s="54" t="s">
        <v>76</v>
      </c>
      <c r="E103" s="49" t="s">
        <v>75</v>
      </c>
      <c r="F103" s="43">
        <v>0</v>
      </c>
      <c r="G103" s="12"/>
      <c r="H103" s="12"/>
      <c r="I103" s="31">
        <v>0</v>
      </c>
      <c r="J103" s="72" t="str">
        <f>IF(F103&gt;0,"&lt;-- contribution values should be inputted as a negative value","")</f>
        <v/>
      </c>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row>
    <row r="104" spans="1:36" s="33" customFormat="1" ht="25.5" x14ac:dyDescent="0.2">
      <c r="A104" s="96"/>
      <c r="B104" s="49" t="s">
        <v>23</v>
      </c>
      <c r="C104" s="49"/>
      <c r="D104" s="50" t="s">
        <v>77</v>
      </c>
      <c r="E104" s="49" t="s">
        <v>75</v>
      </c>
      <c r="F104" s="43">
        <v>0</v>
      </c>
      <c r="G104" s="12"/>
      <c r="H104" s="12"/>
      <c r="I104" s="31">
        <v>0</v>
      </c>
      <c r="J104" s="4"/>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row>
    <row r="105" spans="1:36" s="33" customFormat="1" x14ac:dyDescent="0.2">
      <c r="A105" s="96" t="s">
        <v>78</v>
      </c>
      <c r="B105" s="49" t="s">
        <v>23</v>
      </c>
      <c r="C105" s="55" t="s">
        <v>170</v>
      </c>
      <c r="D105" s="56" t="s">
        <v>79</v>
      </c>
      <c r="E105" s="51" t="s">
        <v>15</v>
      </c>
      <c r="F105" s="10">
        <v>349</v>
      </c>
      <c r="G105" s="12"/>
      <c r="H105" s="12"/>
      <c r="I105" s="31">
        <v>0</v>
      </c>
      <c r="J105" s="4"/>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row>
    <row r="106" spans="1:36" s="33" customFormat="1" x14ac:dyDescent="0.2">
      <c r="A106" s="96"/>
      <c r="B106" s="49" t="s">
        <v>23</v>
      </c>
      <c r="C106" s="55" t="s">
        <v>170</v>
      </c>
      <c r="D106" s="56" t="s">
        <v>80</v>
      </c>
      <c r="E106" s="55" t="s">
        <v>81</v>
      </c>
      <c r="F106" s="10">
        <v>36</v>
      </c>
      <c r="G106" s="12"/>
      <c r="H106" s="12"/>
      <c r="I106" s="31">
        <v>0</v>
      </c>
      <c r="J106" s="4"/>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row>
    <row r="107" spans="1:36" s="33" customFormat="1" x14ac:dyDescent="0.2">
      <c r="A107" s="96"/>
      <c r="B107" s="49" t="s">
        <v>23</v>
      </c>
      <c r="C107" s="55" t="s">
        <v>170</v>
      </c>
      <c r="D107" s="56" t="s">
        <v>82</v>
      </c>
      <c r="E107" s="51" t="s">
        <v>15</v>
      </c>
      <c r="F107" s="10">
        <v>452</v>
      </c>
      <c r="G107" s="12"/>
      <c r="H107" s="12"/>
      <c r="I107" s="31">
        <v>0</v>
      </c>
      <c r="J107" s="4"/>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row>
    <row r="108" spans="1:36" s="33" customFormat="1" x14ac:dyDescent="0.2">
      <c r="A108" s="96"/>
      <c r="B108" s="49" t="s">
        <v>23</v>
      </c>
      <c r="C108" s="55" t="s">
        <v>170</v>
      </c>
      <c r="D108" s="56" t="s">
        <v>83</v>
      </c>
      <c r="E108" s="55" t="s">
        <v>81</v>
      </c>
      <c r="F108" s="10">
        <v>43</v>
      </c>
      <c r="G108" s="12"/>
      <c r="H108" s="12"/>
      <c r="I108" s="31">
        <v>0</v>
      </c>
      <c r="J108" s="4"/>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row>
    <row r="109" spans="1:36" s="33" customFormat="1" ht="63.75" x14ac:dyDescent="0.2">
      <c r="A109" s="96"/>
      <c r="B109" s="49" t="s">
        <v>23</v>
      </c>
      <c r="C109" s="55" t="s">
        <v>171</v>
      </c>
      <c r="D109" s="56" t="s">
        <v>87</v>
      </c>
      <c r="E109" s="55" t="s">
        <v>88</v>
      </c>
      <c r="F109" s="10">
        <v>559</v>
      </c>
      <c r="G109" s="12"/>
      <c r="H109" s="12"/>
      <c r="I109" s="31">
        <v>0</v>
      </c>
      <c r="J109" s="4"/>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row>
    <row r="110" spans="1:36" s="33" customFormat="1" ht="25.5" x14ac:dyDescent="0.2">
      <c r="A110" s="96"/>
      <c r="B110" s="49" t="s">
        <v>23</v>
      </c>
      <c r="C110" s="55" t="s">
        <v>172</v>
      </c>
      <c r="D110" s="56" t="s">
        <v>84</v>
      </c>
      <c r="E110" s="55" t="s">
        <v>81</v>
      </c>
      <c r="F110" s="10">
        <v>601</v>
      </c>
      <c r="G110" s="12"/>
      <c r="H110" s="12"/>
      <c r="I110" s="31">
        <v>0</v>
      </c>
      <c r="J110" s="4"/>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row>
    <row r="111" spans="1:36" s="33" customFormat="1" ht="25.5" x14ac:dyDescent="0.2">
      <c r="A111" s="96"/>
      <c r="B111" s="49" t="s">
        <v>23</v>
      </c>
      <c r="C111" s="55" t="s">
        <v>172</v>
      </c>
      <c r="D111" s="56" t="s">
        <v>85</v>
      </c>
      <c r="E111" s="55" t="s">
        <v>86</v>
      </c>
      <c r="F111" s="10">
        <v>300</v>
      </c>
      <c r="G111" s="12"/>
      <c r="H111" s="12"/>
      <c r="I111" s="31">
        <v>0</v>
      </c>
      <c r="J111" s="4"/>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row>
    <row r="112" spans="1:36" s="33" customFormat="1" ht="25.5" x14ac:dyDescent="0.2">
      <c r="A112" s="96"/>
      <c r="B112" s="49" t="s">
        <v>23</v>
      </c>
      <c r="C112" s="55" t="s">
        <v>172</v>
      </c>
      <c r="D112" s="56" t="s">
        <v>89</v>
      </c>
      <c r="E112" s="55" t="s">
        <v>81</v>
      </c>
      <c r="F112" s="10">
        <v>182</v>
      </c>
      <c r="G112" s="12"/>
      <c r="H112" s="12"/>
      <c r="I112" s="31">
        <v>0</v>
      </c>
      <c r="J112" s="4"/>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row>
    <row r="113" spans="1:36" s="33" customFormat="1" ht="25.5" x14ac:dyDescent="0.2">
      <c r="A113" s="96"/>
      <c r="B113" s="49" t="s">
        <v>23</v>
      </c>
      <c r="C113" s="55" t="s">
        <v>172</v>
      </c>
      <c r="D113" s="56" t="s">
        <v>90</v>
      </c>
      <c r="E113" s="55" t="s">
        <v>86</v>
      </c>
      <c r="F113" s="10">
        <v>91</v>
      </c>
      <c r="G113" s="12"/>
      <c r="H113" s="12"/>
      <c r="I113" s="31">
        <v>0</v>
      </c>
      <c r="J113" s="4"/>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row>
    <row r="114" spans="1:36" s="33" customFormat="1" ht="25.5" x14ac:dyDescent="0.2">
      <c r="A114" s="96"/>
      <c r="B114" s="49" t="s">
        <v>23</v>
      </c>
      <c r="C114" s="55" t="s">
        <v>172</v>
      </c>
      <c r="D114" s="56" t="s">
        <v>91</v>
      </c>
      <c r="E114" s="55" t="s">
        <v>15</v>
      </c>
      <c r="F114" s="10">
        <v>252</v>
      </c>
      <c r="G114" s="12"/>
      <c r="H114" s="12"/>
      <c r="I114" s="31">
        <v>0</v>
      </c>
      <c r="J114" s="4"/>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row>
    <row r="115" spans="1:36" s="33" customFormat="1" x14ac:dyDescent="0.2">
      <c r="A115" s="96"/>
      <c r="B115" s="49" t="s">
        <v>23</v>
      </c>
      <c r="C115" s="55" t="s">
        <v>172</v>
      </c>
      <c r="D115" s="56" t="s">
        <v>92</v>
      </c>
      <c r="E115" s="55" t="s">
        <v>15</v>
      </c>
      <c r="F115" s="10">
        <v>2022</v>
      </c>
      <c r="G115" s="12"/>
      <c r="H115" s="12"/>
      <c r="I115" s="31">
        <v>0</v>
      </c>
      <c r="J115" s="4"/>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row>
    <row r="116" spans="1:36" s="33" customFormat="1" x14ac:dyDescent="0.2">
      <c r="A116" s="96"/>
      <c r="B116" s="49" t="s">
        <v>23</v>
      </c>
      <c r="C116" s="55" t="s">
        <v>172</v>
      </c>
      <c r="D116" s="56" t="s">
        <v>93</v>
      </c>
      <c r="E116" s="55" t="s">
        <v>81</v>
      </c>
      <c r="F116" s="10">
        <v>39</v>
      </c>
      <c r="G116" s="12"/>
      <c r="H116" s="12"/>
      <c r="I116" s="31">
        <v>0</v>
      </c>
      <c r="J116" s="4"/>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row>
    <row r="117" spans="1:36" s="33" customFormat="1" x14ac:dyDescent="0.2">
      <c r="A117" s="96"/>
      <c r="B117" s="49" t="s">
        <v>23</v>
      </c>
      <c r="C117" s="55" t="s">
        <v>172</v>
      </c>
      <c r="D117" s="56" t="s">
        <v>94</v>
      </c>
      <c r="E117" s="55" t="s">
        <v>15</v>
      </c>
      <c r="F117" s="10">
        <v>225</v>
      </c>
      <c r="G117" s="12"/>
      <c r="H117" s="12"/>
      <c r="I117" s="31">
        <v>0</v>
      </c>
      <c r="J117" s="4"/>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row>
    <row r="118" spans="1:36" s="33" customFormat="1" x14ac:dyDescent="0.2">
      <c r="A118" s="96"/>
      <c r="B118" s="49" t="s">
        <v>23</v>
      </c>
      <c r="C118" s="55" t="s">
        <v>172</v>
      </c>
      <c r="D118" s="56" t="s">
        <v>95</v>
      </c>
      <c r="E118" s="55" t="s">
        <v>15</v>
      </c>
      <c r="F118" s="10">
        <v>393</v>
      </c>
      <c r="G118" s="12"/>
      <c r="H118" s="12"/>
      <c r="I118" s="31">
        <v>0</v>
      </c>
      <c r="J118" s="4"/>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row>
    <row r="119" spans="1:36" s="33" customFormat="1" x14ac:dyDescent="0.2">
      <c r="A119" s="96"/>
      <c r="B119" s="49" t="s">
        <v>23</v>
      </c>
      <c r="C119" s="55" t="s">
        <v>172</v>
      </c>
      <c r="D119" s="56" t="s">
        <v>96</v>
      </c>
      <c r="E119" s="55" t="s">
        <v>81</v>
      </c>
      <c r="F119" s="10">
        <v>67</v>
      </c>
      <c r="G119" s="12"/>
      <c r="H119" s="12"/>
      <c r="I119" s="31">
        <v>0</v>
      </c>
      <c r="J119" s="4"/>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row>
    <row r="120" spans="1:36" s="33" customFormat="1" x14ac:dyDescent="0.2">
      <c r="A120" s="96"/>
      <c r="B120" s="49" t="s">
        <v>23</v>
      </c>
      <c r="C120" s="55" t="s">
        <v>172</v>
      </c>
      <c r="D120" s="56" t="s">
        <v>97</v>
      </c>
      <c r="E120" s="55" t="s">
        <v>15</v>
      </c>
      <c r="F120" s="10">
        <v>427</v>
      </c>
      <c r="G120" s="12"/>
      <c r="H120" s="12"/>
      <c r="I120" s="31">
        <v>0</v>
      </c>
      <c r="J120" s="4"/>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row>
    <row r="121" spans="1:36" s="33" customFormat="1" x14ac:dyDescent="0.2">
      <c r="A121" s="96"/>
      <c r="B121" s="49" t="s">
        <v>23</v>
      </c>
      <c r="C121" s="55" t="s">
        <v>172</v>
      </c>
      <c r="D121" s="56" t="s">
        <v>98</v>
      </c>
      <c r="E121" s="55" t="s">
        <v>15</v>
      </c>
      <c r="F121" s="10">
        <v>449</v>
      </c>
      <c r="G121" s="12"/>
      <c r="H121" s="12"/>
      <c r="I121" s="31">
        <v>0</v>
      </c>
      <c r="J121" s="4"/>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row>
    <row r="122" spans="1:36" ht="27.75" customHeight="1" x14ac:dyDescent="0.2">
      <c r="A122" s="14"/>
      <c r="B122" s="15"/>
      <c r="C122" s="16"/>
      <c r="D122" s="58"/>
      <c r="E122" s="59"/>
      <c r="F122" s="59"/>
      <c r="G122" s="59"/>
      <c r="H122" s="60" t="str">
        <f>IF(DeliveryRoute="UU Build","Mains scheme cost: ","SLP mains scheme cost: ")</f>
        <v xml:space="preserve">Mains scheme cost: </v>
      </c>
      <c r="I122" s="17">
        <f t="array" ref="I122">IFERROR(IF(DeliveryRoute="UU Build",SUM(Activity_Charge*ItemQuantities_UU),
SUM(Activity_Charge*(ItemQuantities_UU+ItemQuantities_Developer))),"!! ERROR !!")</f>
        <v>234</v>
      </c>
    </row>
    <row r="123" spans="1:36" ht="69.75" customHeight="1" x14ac:dyDescent="0.25">
      <c r="A123" s="57" t="s">
        <v>218</v>
      </c>
      <c r="B123" s="57" t="s">
        <v>219</v>
      </c>
      <c r="C123"/>
      <c r="D123" s="58"/>
      <c r="E123" s="59"/>
      <c r="F123" s="59"/>
      <c r="G123" s="59"/>
      <c r="H123" s="60" t="str">
        <f>IF(DeliveryRoute="UU Build","","UU charges* (deducted from income offset payment where possible): ")</f>
        <v/>
      </c>
      <c r="I123" s="17" t="str">
        <f t="array" ref="I123">IF(DeliveryRoute="UU Build","",IFERROR(
SUM(Activity_Charge*ItemQuantities_UU),
"!! ERROR !!"))</f>
        <v/>
      </c>
    </row>
    <row r="124" spans="1:36" ht="27.75" customHeight="1" x14ac:dyDescent="0.2">
      <c r="A124" s="61">
        <v>10</v>
      </c>
      <c r="B124" s="61"/>
      <c r="C124" s="18"/>
      <c r="D124" s="58"/>
      <c r="E124" s="59"/>
      <c r="F124" s="59"/>
      <c r="G124" s="59"/>
      <c r="H124" s="60" t="s">
        <v>216</v>
      </c>
      <c r="I124" s="17">
        <v>866</v>
      </c>
      <c r="J124" s="70"/>
    </row>
    <row r="125" spans="1:36" ht="27.75" hidden="1" customHeight="1" x14ac:dyDescent="0.2">
      <c r="A125" s="18"/>
      <c r="B125" s="104" t="str">
        <f>IF(OR(DevelopmentCategory="Household",DevelopmentCategory="Household"),"","* Number of equivalent plots for connections &gt;25mm. Please input the number of plots obtained from your Relevant Multiplier (RM) calculations as calculated on the 'Demand Relevant Multiplier' sheet")</f>
        <v>* Number of equivalent plots for connections &gt;25mm. Please input the number of plots obtained from your Relevant Multiplier (RM) calculations as calculated on the 'Demand Relevant Multiplier' sheet</v>
      </c>
      <c r="C125" s="105"/>
      <c r="D125" s="58"/>
      <c r="E125" s="59"/>
      <c r="F125" s="59"/>
      <c r="G125" s="59"/>
      <c r="H125" s="60" t="s">
        <v>217</v>
      </c>
      <c r="I125" s="17">
        <f>IFERROR(
IF(DevelopmentCategory="Household",PlotQuant_25*Income_Offset,
(PlotQuant_25+PlotQuant_Morethan25)*Income_Offset),
"!! ERROR !!")</f>
        <v>8660</v>
      </c>
      <c r="J125" s="4"/>
    </row>
    <row r="126" spans="1:36" ht="27.75" hidden="1" customHeight="1" x14ac:dyDescent="0.2">
      <c r="A126" s="18"/>
      <c r="B126" s="104"/>
      <c r="C126" s="105"/>
      <c r="D126" s="101" t="str">
        <f>IF(AND(DeliveryRoute="UU Build", Scheme_Allowance&gt;Scheme_Cost),"The income offset allowance has been capped at the scheme cost and no contribution is required",
IF(
IF(DeliveryRoute="UU Build",Scheme_Allowance-Scheme_Cost,
IF(Scheme_Allowance&gt;Scheme_Cost,Scheme_Cost-UU_Charges,
Scheme_Allowance-UU_Charges))
&gt;0,"Net income offset payment to SLP:",
IF(DeliveryRoute="UU Build","In recognition of future income, your discounted contribution towards the cost of main laying is: ",
"There is insufficient income offset payment to cover our charges. The outstanding balance will be invoiced to you separately:")))</f>
        <v>The income offset allowance has been capped at the scheme cost and no contribution is required</v>
      </c>
      <c r="E126" s="102"/>
      <c r="F126" s="102"/>
      <c r="G126" s="102"/>
      <c r="H126" s="103"/>
      <c r="I126" s="90" t="str">
        <f>IF(AND(DeliveryRoute="UU Build"),
(IF(Scheme_Allowance&gt;Scheme_Cost,"Nil",
(Scheme_Allowance-Scheme_Cost)*-1)),
(IF(Scheme_Allowance&gt;Scheme_Cost,
IF(Scheme_Cost&gt;UU_Charges,Scheme_Cost-UU_Charges,
(Scheme_Cost-UU_Charges)*-1),
IF(Scheme_Allowance&gt;UU_Charges,Scheme_Allowance-UU_Charges,
(Scheme_Allowance-UU_Charges)*-1))))</f>
        <v>Nil</v>
      </c>
      <c r="J126" s="4"/>
    </row>
    <row r="127" spans="1:36" customFormat="1" ht="27.75" customHeight="1" x14ac:dyDescent="0.25">
      <c r="B127" s="104"/>
      <c r="C127" s="105"/>
      <c r="D127" s="101" t="str">
        <f>IF(
(OR(DeliveryRoute="UU Build",AND(DeliveryRoute="Self-Lay",UU_Charges&gt;Scheme_Allowance))),"",
IF(
AND(
DevelopmentCategory="Household",
IF(DevelopmentCategory="Household",PlotQuant_25,PlotQuant_25+PlotQuant_Morethan25)&gt;0),
IF(Scheme_Allowance&gt;Scheme_Cost,"The income offset payment has been capped at the scheme cost. After deducting UU charges the value per plot is: ",
"After deducting UU charges, the value per plot is "),
IF(
AND(
DevelopmentCategory="Non-household / mixed",
IF(DevelopmentCategory="Household",PlotQuant_25,PlotQuant_25+PlotQuant_Morethan25)&gt;0),
IF(Scheme_Allowance&gt;Scheme_Cost,"The income offset payment has been capped at the scheme cost. After deducting UU charges the value per plot is: ",
"Non-household income offset payment per plot:"),
)))</f>
        <v/>
      </c>
      <c r="E127" s="102"/>
      <c r="F127" s="102"/>
      <c r="G127" s="102"/>
      <c r="H127" s="103"/>
      <c r="I127" s="19" t="str">
        <f>IF(
OR(DeliveryRoute="UU Build",AND(DeliveryRoute="Self-Lay",UU_Charges&gt;Scheme_Allowance)),"",
IFERROR(
IF(
AND(
OR(DevelopmentCategory="Household",DevelopmentCategory="Non-household / mixed"),
IF(DevelopmentCategory="Household",PlotQuant_25,PlotQuant_25+PlotQuant_Morethan25)&gt;0),
IF(Total_Income_Offset_Payment/IF(DevelopmentCategory="Household",PlotQuant_25,PlotQuant_25+PlotQuant_Morethan25)&lt;0,0,
Total_Income_Offset_Payment/IF(DevelopmentCategory="Household",PlotQuant_25,PlotQuant_25+PlotQuant_Morethan25)),
""),
"!! ERROR !!"))</f>
        <v/>
      </c>
      <c r="M127" s="1"/>
    </row>
    <row r="128" spans="1:36" s="1" customFormat="1" ht="15" x14ac:dyDescent="0.25">
      <c r="A128" s="18"/>
      <c r="B128" s="3"/>
      <c r="D128"/>
      <c r="E128"/>
      <c r="F128"/>
      <c r="G128"/>
      <c r="H128"/>
      <c r="I128" s="63" t="str">
        <f>IF(OR(
D126="Net income offset payment to SLP:",
D126="There is insufficient income offset payment to cover our charges. The outstanding balance will be invoiced to you separately:",
D127="The income offset payment has been capped at the scheme cost. After deducting UU charges the value per plot is: ",
D127="After deducting UU charges, the value per plot is "),
"All figures listed are subject to VAT as applicable","All figures listed are subject to VAT as applicable")</f>
        <v>All figures listed are subject to VAT as applicable</v>
      </c>
      <c r="J128" s="37"/>
    </row>
    <row r="129" spans="1:10" s="1" customFormat="1" x14ac:dyDescent="0.2">
      <c r="A129" s="18"/>
      <c r="B129" s="3"/>
      <c r="C129" s="23" t="s">
        <v>99</v>
      </c>
      <c r="D129" s="35"/>
      <c r="E129" s="3"/>
      <c r="G129" s="3"/>
      <c r="H129" s="3"/>
      <c r="I129" s="2"/>
      <c r="J129" s="2"/>
    </row>
    <row r="130" spans="1:10" s="1" customFormat="1" x14ac:dyDescent="0.2">
      <c r="A130" s="18"/>
      <c r="B130" s="3"/>
      <c r="D130" s="23"/>
      <c r="E130" s="3"/>
      <c r="G130" s="3"/>
      <c r="H130" s="3"/>
      <c r="I130" s="63"/>
      <c r="J130" s="2"/>
    </row>
    <row r="131" spans="1:10" s="1" customFormat="1" x14ac:dyDescent="0.2">
      <c r="A131" s="18"/>
      <c r="B131" s="13" t="s">
        <v>9</v>
      </c>
      <c r="C131" s="20">
        <v>11.2</v>
      </c>
      <c r="D131" s="21" t="s">
        <v>100</v>
      </c>
      <c r="E131" s="20" t="s">
        <v>101</v>
      </c>
      <c r="F131" s="10">
        <v>76</v>
      </c>
      <c r="G131" s="3"/>
      <c r="H131" s="3"/>
      <c r="J131" s="2"/>
    </row>
    <row r="132" spans="1:10" s="1" customFormat="1" x14ac:dyDescent="0.2">
      <c r="A132" s="18"/>
      <c r="B132" s="13" t="s">
        <v>9</v>
      </c>
      <c r="C132" s="20">
        <v>11.7</v>
      </c>
      <c r="D132" s="22" t="s">
        <v>102</v>
      </c>
      <c r="E132" s="20" t="s">
        <v>101</v>
      </c>
      <c r="F132" s="10">
        <v>1129</v>
      </c>
      <c r="G132" s="3"/>
      <c r="H132" s="3"/>
      <c r="I132" s="38"/>
    </row>
    <row r="133" spans="1:10" s="1" customFormat="1" x14ac:dyDescent="0.2">
      <c r="A133" s="18"/>
      <c r="B133" s="3"/>
      <c r="E133" s="3"/>
      <c r="G133" s="3"/>
      <c r="H133" s="3"/>
      <c r="I133" s="2"/>
    </row>
    <row r="134" spans="1:10" s="1" customFormat="1" ht="15" x14ac:dyDescent="0.2">
      <c r="A134" s="18"/>
      <c r="B134" s="3"/>
      <c r="C134" s="23" t="s">
        <v>103</v>
      </c>
      <c r="D134" s="1" t="s">
        <v>104</v>
      </c>
      <c r="E134" s="3"/>
      <c r="G134" s="3"/>
      <c r="H134" s="3"/>
      <c r="J134" s="2"/>
    </row>
    <row r="135" spans="1:10" s="1" customFormat="1" ht="15" x14ac:dyDescent="0.2">
      <c r="A135" s="18"/>
      <c r="B135" s="3"/>
      <c r="D135" s="39"/>
      <c r="E135" s="3"/>
      <c r="G135" s="3"/>
      <c r="H135" s="3"/>
    </row>
    <row r="136" spans="1:10" s="1" customFormat="1" x14ac:dyDescent="0.2">
      <c r="A136" s="18"/>
      <c r="B136" s="3"/>
      <c r="E136" s="3"/>
      <c r="G136" s="3"/>
      <c r="H136" s="3"/>
    </row>
    <row r="137" spans="1:10" s="1" customFormat="1" x14ac:dyDescent="0.2">
      <c r="A137" s="18"/>
      <c r="B137" s="3"/>
      <c r="E137" s="3"/>
      <c r="G137" s="3"/>
      <c r="H137" s="3"/>
    </row>
  </sheetData>
  <sheetProtection autoFilter="0"/>
  <autoFilter ref="A9:I129">
    <filterColumn colId="8">
      <filters blank="1">
        <filter val="£-"/>
        <filter val="£234.00"/>
        <filter val="£866.00"/>
        <filter val="All figures listed are subject to VAT as applicable"/>
      </filters>
    </filterColumn>
  </autoFilter>
  <mergeCells count="35">
    <mergeCell ref="D127:H127"/>
    <mergeCell ref="D126:H126"/>
    <mergeCell ref="A92:A95"/>
    <mergeCell ref="A96:A97"/>
    <mergeCell ref="A98:A99"/>
    <mergeCell ref="A100:A101"/>
    <mergeCell ref="B125:C127"/>
    <mergeCell ref="A102:A104"/>
    <mergeCell ref="A105:A121"/>
    <mergeCell ref="B6:C6"/>
    <mergeCell ref="B3:C3"/>
    <mergeCell ref="B4:C4"/>
    <mergeCell ref="B5:C5"/>
    <mergeCell ref="B7:C7"/>
    <mergeCell ref="A33:A35"/>
    <mergeCell ref="A12:A14"/>
    <mergeCell ref="A15:A17"/>
    <mergeCell ref="A18:A20"/>
    <mergeCell ref="A21:A23"/>
    <mergeCell ref="A24:A26"/>
    <mergeCell ref="A27:A29"/>
    <mergeCell ref="A30:A32"/>
    <mergeCell ref="A36:A38"/>
    <mergeCell ref="A39:A41"/>
    <mergeCell ref="A45:A47"/>
    <mergeCell ref="A48:A50"/>
    <mergeCell ref="A51:A53"/>
    <mergeCell ref="A42:A44"/>
    <mergeCell ref="A88:A91"/>
    <mergeCell ref="A54:A56"/>
    <mergeCell ref="A80:A87"/>
    <mergeCell ref="A57:A59"/>
    <mergeCell ref="A61:A62"/>
    <mergeCell ref="A63:A70"/>
    <mergeCell ref="A71:A79"/>
  </mergeCells>
  <conditionalFormatting sqref="F102:F103">
    <cfRule type="expression" dxfId="36" priority="50">
      <formula>AND(OR($G$102&gt;0,$H$102&gt;0),$F$102=0)</formula>
    </cfRule>
  </conditionalFormatting>
  <conditionalFormatting sqref="G102:H102">
    <cfRule type="expression" dxfId="35" priority="49">
      <formula>AND($F$102&gt;0,AND($G$102=0,$H$102=0))</formula>
    </cfRule>
  </conditionalFormatting>
  <conditionalFormatting sqref="F103">
    <cfRule type="expression" dxfId="34" priority="6">
      <formula>$F$103&gt;0</formula>
    </cfRule>
    <cfRule type="expression" dxfId="33" priority="45">
      <formula>AND(OR($G$103&gt;0,$H$103&gt;0),$F$103=0)</formula>
    </cfRule>
    <cfRule type="cellIs" dxfId="32" priority="48" operator="greaterThan">
      <formula>0</formula>
    </cfRule>
  </conditionalFormatting>
  <conditionalFormatting sqref="G103:H103">
    <cfRule type="expression" dxfId="31" priority="47">
      <formula>AND($F$103&gt;0,AND($G$103=0,$H$103=0))</formula>
    </cfRule>
  </conditionalFormatting>
  <conditionalFormatting sqref="G104:H104">
    <cfRule type="expression" dxfId="30" priority="46">
      <formula>AND($F$104&gt;0,AND($G$104=0,$H$104=0))</formula>
    </cfRule>
  </conditionalFormatting>
  <conditionalFormatting sqref="F104">
    <cfRule type="expression" dxfId="29" priority="44">
      <formula>AND(OR($G$104&gt;0,$H$104&gt;0),$F$104=0)</formula>
    </cfRule>
  </conditionalFormatting>
  <conditionalFormatting sqref="G106">
    <cfRule type="expression" dxfId="28" priority="43">
      <formula>AND($G$106=0,$G$105&gt;0)</formula>
    </cfRule>
  </conditionalFormatting>
  <conditionalFormatting sqref="G105">
    <cfRule type="expression" dxfId="27" priority="42">
      <formula>AND($G$105=0,$G$106&gt;0)</formula>
    </cfRule>
  </conditionalFormatting>
  <conditionalFormatting sqref="H105">
    <cfRule type="expression" dxfId="26" priority="41">
      <formula>AND($H$105=0,$H$106&gt;0)</formula>
    </cfRule>
  </conditionalFormatting>
  <conditionalFormatting sqref="H106">
    <cfRule type="expression" dxfId="25" priority="40">
      <formula>AND($H$106=0,$H$105&gt;0)</formula>
    </cfRule>
  </conditionalFormatting>
  <conditionalFormatting sqref="G107">
    <cfRule type="expression" dxfId="24" priority="39">
      <formula>AND($G$107=0,$G$108&gt;0)</formula>
    </cfRule>
  </conditionalFormatting>
  <conditionalFormatting sqref="G108">
    <cfRule type="expression" dxfId="23" priority="38">
      <formula>AND($G$108=0,$G$107&gt;0)</formula>
    </cfRule>
  </conditionalFormatting>
  <conditionalFormatting sqref="H107">
    <cfRule type="expression" dxfId="22" priority="37">
      <formula>AND($H$107=0,$H$108&gt;0)</formula>
    </cfRule>
  </conditionalFormatting>
  <conditionalFormatting sqref="H108">
    <cfRule type="expression" dxfId="21" priority="36">
      <formula>AND($H$108=0,$H$107&gt;0)</formula>
    </cfRule>
  </conditionalFormatting>
  <conditionalFormatting sqref="I125:I127 I122:I123">
    <cfRule type="cellIs" dxfId="20" priority="33" operator="equal">
      <formula>"!! ERROR !!"</formula>
    </cfRule>
  </conditionalFormatting>
  <conditionalFormatting sqref="G10:G76 G78:G121">
    <cfRule type="expression" dxfId="19" priority="32">
      <formula>ISTEXT($G10)</formula>
    </cfRule>
  </conditionalFormatting>
  <conditionalFormatting sqref="H10:H76 H78:H121">
    <cfRule type="expression" dxfId="18" priority="31">
      <formula>ISTEXT($H10)</formula>
    </cfRule>
  </conditionalFormatting>
  <conditionalFormatting sqref="F102:F104">
    <cfRule type="expression" dxfId="17" priority="30">
      <formula>ISTEXT($F102)</formula>
    </cfRule>
  </conditionalFormatting>
  <conditionalFormatting sqref="A124">
    <cfRule type="expression" dxfId="16" priority="29">
      <formula>ISTEXT($A$124)</formula>
    </cfRule>
  </conditionalFormatting>
  <conditionalFormatting sqref="I86:I121">
    <cfRule type="cellIs" dxfId="15" priority="20" operator="equal">
      <formula>"!! ERROR !!"</formula>
    </cfRule>
  </conditionalFormatting>
  <conditionalFormatting sqref="I10:I85">
    <cfRule type="cellIs" dxfId="14" priority="19" operator="equal">
      <formula>"!! ERROR !!"</formula>
    </cfRule>
  </conditionalFormatting>
  <conditionalFormatting sqref="B124">
    <cfRule type="expression" dxfId="13" priority="18">
      <formula>ISTEXT($A$124)</formula>
    </cfRule>
  </conditionalFormatting>
  <conditionalFormatting sqref="I124">
    <cfRule type="cellIs" dxfId="12" priority="17" operator="equal">
      <formula>"!! ERROR !!"</formula>
    </cfRule>
  </conditionalFormatting>
  <conditionalFormatting sqref="H9:H76 H78:H121">
    <cfRule type="expression" dxfId="11" priority="16">
      <formula>$B$7="UU Build"</formula>
    </cfRule>
  </conditionalFormatting>
  <conditionalFormatting sqref="D123:I123">
    <cfRule type="expression" dxfId="10" priority="15">
      <formula>$B$7="UU Build"</formula>
    </cfRule>
  </conditionalFormatting>
  <conditionalFormatting sqref="D127:I127">
    <cfRule type="expression" dxfId="9" priority="14">
      <formula>$B$7="UU Build"</formula>
    </cfRule>
  </conditionalFormatting>
  <conditionalFormatting sqref="B123:B124">
    <cfRule type="expression" dxfId="8" priority="13">
      <formula>$B$6="Household"</formula>
    </cfRule>
  </conditionalFormatting>
  <conditionalFormatting sqref="F77">
    <cfRule type="expression" dxfId="7" priority="12">
      <formula>AND(OR($G$102&gt;0,$H$102&gt;0),$F$102=0)</formula>
    </cfRule>
  </conditionalFormatting>
  <conditionalFormatting sqref="F77">
    <cfRule type="expression" dxfId="6" priority="11">
      <formula>ISTEXT($F77)</formula>
    </cfRule>
  </conditionalFormatting>
  <conditionalFormatting sqref="G77:H77">
    <cfRule type="expression" dxfId="5" priority="10">
      <formula>AND($F$77&gt;0,AND($G$77=0,$H$77=0))</formula>
    </cfRule>
  </conditionalFormatting>
  <conditionalFormatting sqref="G77">
    <cfRule type="expression" dxfId="4" priority="9">
      <formula>ISTEXT($G77)</formula>
    </cfRule>
  </conditionalFormatting>
  <conditionalFormatting sqref="H77">
    <cfRule type="expression" dxfId="3" priority="8">
      <formula>ISTEXT($H77)</formula>
    </cfRule>
  </conditionalFormatting>
  <conditionalFormatting sqref="H77">
    <cfRule type="expression" dxfId="2" priority="7">
      <formula>$B$7="UU Build"</formula>
    </cfRule>
  </conditionalFormatting>
  <conditionalFormatting sqref="G102:H104">
    <cfRule type="expression" dxfId="1" priority="5">
      <formula>AND($F102&gt;0,AND($G102=0,$H102=0))</formula>
    </cfRule>
  </conditionalFormatting>
  <dataValidations count="2">
    <dataValidation type="list" allowBlank="1" showInputMessage="1" showErrorMessage="1" sqref="B6:C6">
      <formula1>DataTables_DevelopmentCategory</formula1>
    </dataValidation>
    <dataValidation type="list" allowBlank="1" showInputMessage="1" showErrorMessage="1" sqref="B7:C7">
      <formula1>DataTables_DeliveryRoute</formula1>
    </dataValidation>
  </dataValidations>
  <pageMargins left="0.70866141732283472" right="0.70866141732283472" top="0.74803149606299213" bottom="0.74803149606299213" header="0.31496062992125984" footer="0.31496062992125984"/>
  <pageSetup paperSize="9" scale="22" orientation="landscape" horizontalDpi="1200" verticalDpi="120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0"/>
  <sheetViews>
    <sheetView showGridLines="0" workbookViewId="0">
      <selection activeCell="C8" sqref="C8:N8"/>
    </sheetView>
  </sheetViews>
  <sheetFormatPr defaultRowHeight="15" x14ac:dyDescent="0.25"/>
  <cols>
    <col min="1" max="1" width="8.85546875" customWidth="1"/>
    <col min="2" max="2" width="84.42578125" customWidth="1"/>
    <col min="3" max="4" width="18.7109375" bestFit="1" customWidth="1"/>
    <col min="5" max="5" width="8.7109375" style="86" hidden="1" customWidth="1"/>
  </cols>
  <sheetData>
    <row r="1" spans="2:5" ht="15.75" thickBot="1" x14ac:dyDescent="0.3"/>
    <row r="2" spans="2:5" x14ac:dyDescent="0.25">
      <c r="B2" s="106" t="s">
        <v>237</v>
      </c>
      <c r="C2" s="107"/>
      <c r="D2" s="108"/>
    </row>
    <row r="3" spans="2:5" ht="15.75" thickBot="1" x14ac:dyDescent="0.3">
      <c r="B3" s="109"/>
      <c r="C3" s="110"/>
      <c r="D3" s="111"/>
    </row>
    <row r="4" spans="2:5" x14ac:dyDescent="0.25">
      <c r="B4" s="77" t="s">
        <v>220</v>
      </c>
      <c r="C4" s="78" t="s">
        <v>221</v>
      </c>
      <c r="D4" s="79" t="s">
        <v>235</v>
      </c>
    </row>
    <row r="5" spans="2:5" x14ac:dyDescent="0.25">
      <c r="B5" s="80" t="s">
        <v>222</v>
      </c>
      <c r="C5" s="76">
        <v>2</v>
      </c>
      <c r="D5" s="87"/>
      <c r="E5" s="89">
        <f t="shared" ref="E5:E17" si="0">D5*C5</f>
        <v>0</v>
      </c>
    </row>
    <row r="6" spans="2:5" x14ac:dyDescent="0.25">
      <c r="B6" s="80" t="s">
        <v>223</v>
      </c>
      <c r="C6" s="76">
        <v>1.5</v>
      </c>
      <c r="D6" s="87"/>
      <c r="E6" s="89">
        <f t="shared" si="0"/>
        <v>0</v>
      </c>
    </row>
    <row r="7" spans="2:5" x14ac:dyDescent="0.25">
      <c r="B7" s="80" t="s">
        <v>224</v>
      </c>
      <c r="C7" s="76">
        <v>3</v>
      </c>
      <c r="D7" s="87"/>
      <c r="E7" s="89">
        <f t="shared" si="0"/>
        <v>0</v>
      </c>
    </row>
    <row r="8" spans="2:5" x14ac:dyDescent="0.25">
      <c r="B8" s="80" t="s">
        <v>225</v>
      </c>
      <c r="C8" s="76">
        <v>10</v>
      </c>
      <c r="D8" s="87"/>
      <c r="E8" s="89">
        <f t="shared" si="0"/>
        <v>0</v>
      </c>
    </row>
    <row r="9" spans="2:5" x14ac:dyDescent="0.25">
      <c r="B9" s="80" t="s">
        <v>226</v>
      </c>
      <c r="C9" s="76">
        <v>22</v>
      </c>
      <c r="D9" s="87"/>
      <c r="E9" s="89">
        <f t="shared" si="0"/>
        <v>0</v>
      </c>
    </row>
    <row r="10" spans="2:5" x14ac:dyDescent="0.25">
      <c r="B10" s="80" t="s">
        <v>227</v>
      </c>
      <c r="C10" s="76">
        <v>3</v>
      </c>
      <c r="D10" s="87"/>
      <c r="E10" s="89">
        <f t="shared" si="0"/>
        <v>0</v>
      </c>
    </row>
    <row r="11" spans="2:5" x14ac:dyDescent="0.25">
      <c r="B11" s="80" t="s">
        <v>228</v>
      </c>
      <c r="C11" s="76">
        <v>3</v>
      </c>
      <c r="D11" s="87"/>
      <c r="E11" s="89">
        <f t="shared" si="0"/>
        <v>0</v>
      </c>
    </row>
    <row r="12" spans="2:5" x14ac:dyDescent="0.25">
      <c r="B12" s="80" t="s">
        <v>229</v>
      </c>
      <c r="C12" s="76">
        <v>5</v>
      </c>
      <c r="D12" s="87"/>
      <c r="E12" s="89">
        <f t="shared" si="0"/>
        <v>0</v>
      </c>
    </row>
    <row r="13" spans="2:5" x14ac:dyDescent="0.25">
      <c r="B13" s="80" t="s">
        <v>230</v>
      </c>
      <c r="C13" s="76">
        <v>0.5</v>
      </c>
      <c r="D13" s="87"/>
      <c r="E13" s="89">
        <f t="shared" si="0"/>
        <v>0</v>
      </c>
    </row>
    <row r="14" spans="2:5" x14ac:dyDescent="0.25">
      <c r="B14" s="80" t="s">
        <v>231</v>
      </c>
      <c r="C14" s="76">
        <v>1.5</v>
      </c>
      <c r="D14" s="87"/>
      <c r="E14" s="89">
        <f t="shared" si="0"/>
        <v>0</v>
      </c>
    </row>
    <row r="15" spans="2:5" x14ac:dyDescent="0.25">
      <c r="B15" s="80" t="s">
        <v>232</v>
      </c>
      <c r="C15" s="76">
        <v>3</v>
      </c>
      <c r="D15" s="87"/>
      <c r="E15" s="89">
        <f t="shared" si="0"/>
        <v>0</v>
      </c>
    </row>
    <row r="16" spans="2:5" x14ac:dyDescent="0.25">
      <c r="B16" s="80" t="s">
        <v>233</v>
      </c>
      <c r="C16" s="76">
        <v>10</v>
      </c>
      <c r="D16" s="87"/>
      <c r="E16" s="89">
        <f t="shared" si="0"/>
        <v>0</v>
      </c>
    </row>
    <row r="17" spans="2:5" ht="15.75" thickBot="1" x14ac:dyDescent="0.3">
      <c r="B17" s="81" t="s">
        <v>234</v>
      </c>
      <c r="C17" s="82">
        <v>3</v>
      </c>
      <c r="D17" s="88"/>
      <c r="E17" s="89">
        <f t="shared" si="0"/>
        <v>0</v>
      </c>
    </row>
    <row r="18" spans="2:5" ht="15.75" thickBot="1" x14ac:dyDescent="0.3">
      <c r="C18" s="83" t="s">
        <v>236</v>
      </c>
      <c r="D18" s="85">
        <f>IF(SUM(E5:E17)/24&gt;=1,SUM(E5:E17)/24,1)</f>
        <v>1</v>
      </c>
    </row>
    <row r="19" spans="2:5" x14ac:dyDescent="0.25">
      <c r="D19" t="s">
        <v>241</v>
      </c>
    </row>
    <row r="20" spans="2:5" ht="102" x14ac:dyDescent="0.25">
      <c r="B20" s="84" t="s">
        <v>238</v>
      </c>
    </row>
  </sheetData>
  <mergeCells count="1">
    <mergeCell ref="B2:D3"/>
  </mergeCells>
  <conditionalFormatting sqref="D18">
    <cfRule type="cellIs" dxfId="0" priority="1" operator="equal">
      <formula>"!! ERROR !!"</formula>
    </cfRule>
  </conditionalFormatting>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7" tint="0.59999389629810485"/>
    <pageSetUpPr fitToPage="1"/>
  </sheetPr>
  <dimension ref="A1"/>
  <sheetViews>
    <sheetView zoomScale="175" zoomScaleNormal="175" workbookViewId="0">
      <selection activeCell="P19" sqref="P19"/>
    </sheetView>
  </sheetViews>
  <sheetFormatPr defaultColWidth="9.140625" defaultRowHeight="15" x14ac:dyDescent="0.25"/>
  <cols>
    <col min="1" max="16384" width="9.140625" style="64"/>
  </cols>
  <sheetData/>
  <pageMargins left="0.70866141732283472" right="0.70866141732283472" top="0.74803149606299213" bottom="0.74803149606299213" header="0.31496062992125984" footer="0.31496062992125984"/>
  <pageSetup paperSize="9" orientation="landscape"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0" tint="-0.14999847407452621"/>
  </sheetPr>
  <dimension ref="A1:F5"/>
  <sheetViews>
    <sheetView workbookViewId="0">
      <selection activeCell="C5" sqref="C5"/>
    </sheetView>
  </sheetViews>
  <sheetFormatPr defaultRowHeight="15" x14ac:dyDescent="0.25"/>
  <cols>
    <col min="1" max="1" width="17.42578125" customWidth="1"/>
    <col min="2" max="2" width="13.140625" customWidth="1"/>
    <col min="4" max="4" width="24.5703125" customWidth="1"/>
  </cols>
  <sheetData>
    <row r="1" spans="1:6" x14ac:dyDescent="0.25">
      <c r="A1" t="s">
        <v>114</v>
      </c>
      <c r="B1" t="s">
        <v>115</v>
      </c>
      <c r="D1" t="s">
        <v>120</v>
      </c>
      <c r="F1" t="s">
        <v>211</v>
      </c>
    </row>
    <row r="2" spans="1:6" x14ac:dyDescent="0.25">
      <c r="A2" t="s">
        <v>116</v>
      </c>
      <c r="B2">
        <v>0</v>
      </c>
      <c r="D2" t="s">
        <v>121</v>
      </c>
      <c r="F2" t="s">
        <v>212</v>
      </c>
    </row>
    <row r="3" spans="1:6" x14ac:dyDescent="0.25">
      <c r="A3" t="s">
        <v>117</v>
      </c>
      <c r="B3">
        <v>0.05</v>
      </c>
      <c r="D3" t="s">
        <v>122</v>
      </c>
      <c r="F3" t="s">
        <v>213</v>
      </c>
    </row>
    <row r="4" spans="1:6" x14ac:dyDescent="0.25">
      <c r="A4" t="s">
        <v>118</v>
      </c>
      <c r="B4">
        <v>0.1</v>
      </c>
    </row>
    <row r="5" spans="1:6" x14ac:dyDescent="0.25">
      <c r="A5" t="s">
        <v>119</v>
      </c>
      <c r="B5">
        <v>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0" tint="-0.14999847407452621"/>
  </sheetPr>
  <dimension ref="A1:D9"/>
  <sheetViews>
    <sheetView workbookViewId="0">
      <selection activeCell="D10" sqref="D10"/>
    </sheetView>
  </sheetViews>
  <sheetFormatPr defaultRowHeight="15" x14ac:dyDescent="0.25"/>
  <cols>
    <col min="2" max="2" width="10.5703125" bestFit="1" customWidth="1"/>
    <col min="3" max="3" width="45.5703125" customWidth="1"/>
    <col min="4" max="4" width="58.42578125" customWidth="1"/>
  </cols>
  <sheetData>
    <row r="1" spans="1:4" x14ac:dyDescent="0.25">
      <c r="A1" s="67" t="s">
        <v>107</v>
      </c>
      <c r="B1" s="67" t="s">
        <v>108</v>
      </c>
      <c r="C1" s="67" t="s">
        <v>110</v>
      </c>
      <c r="D1" s="67" t="s">
        <v>109</v>
      </c>
    </row>
    <row r="2" spans="1:4" x14ac:dyDescent="0.25">
      <c r="A2">
        <v>0.1</v>
      </c>
      <c r="B2" s="29">
        <v>43158</v>
      </c>
      <c r="C2" t="s">
        <v>111</v>
      </c>
      <c r="D2" t="s">
        <v>112</v>
      </c>
    </row>
    <row r="3" spans="1:4" ht="105" x14ac:dyDescent="0.25">
      <c r="A3">
        <v>0.2</v>
      </c>
      <c r="B3" s="29">
        <v>43162</v>
      </c>
      <c r="C3" t="s">
        <v>113</v>
      </c>
      <c r="D3" s="30" t="s">
        <v>124</v>
      </c>
    </row>
    <row r="4" spans="1:4" ht="30" x14ac:dyDescent="0.25">
      <c r="A4">
        <v>0.3</v>
      </c>
      <c r="B4" s="29">
        <v>43164</v>
      </c>
      <c r="C4" t="s">
        <v>113</v>
      </c>
      <c r="D4" s="30" t="s">
        <v>125</v>
      </c>
    </row>
    <row r="5" spans="1:4" ht="30" x14ac:dyDescent="0.25">
      <c r="A5">
        <v>0.4</v>
      </c>
      <c r="B5" s="29">
        <v>43166</v>
      </c>
      <c r="C5" t="s">
        <v>113</v>
      </c>
      <c r="D5" s="30" t="s">
        <v>126</v>
      </c>
    </row>
    <row r="6" spans="1:4" ht="30" x14ac:dyDescent="0.25">
      <c r="A6">
        <v>0.5</v>
      </c>
      <c r="B6" s="29">
        <v>43173</v>
      </c>
      <c r="C6" t="s">
        <v>113</v>
      </c>
      <c r="D6" s="30" t="s">
        <v>127</v>
      </c>
    </row>
    <row r="7" spans="1:4" ht="75" x14ac:dyDescent="0.25">
      <c r="A7">
        <v>0.6</v>
      </c>
      <c r="B7" s="29">
        <v>43194</v>
      </c>
      <c r="C7" t="s">
        <v>113</v>
      </c>
      <c r="D7" s="30" t="s">
        <v>128</v>
      </c>
    </row>
    <row r="8" spans="1:4" ht="30" x14ac:dyDescent="0.25">
      <c r="A8">
        <v>0.7</v>
      </c>
      <c r="B8" s="29">
        <v>43194</v>
      </c>
      <c r="C8" t="s">
        <v>113</v>
      </c>
      <c r="D8" s="30" t="s">
        <v>139</v>
      </c>
    </row>
    <row r="9" spans="1:4" ht="90" x14ac:dyDescent="0.25">
      <c r="A9">
        <v>0.8</v>
      </c>
      <c r="B9" s="29">
        <v>43196</v>
      </c>
      <c r="C9" t="s">
        <v>113</v>
      </c>
      <c r="D9" s="30" t="s">
        <v>144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20</vt:i4>
      </vt:variant>
    </vt:vector>
  </HeadingPairs>
  <TitlesOfParts>
    <vt:vector size="26" baseType="lpstr">
      <vt:lpstr>Instructions</vt:lpstr>
      <vt:lpstr>Main Laying Calculation</vt:lpstr>
      <vt:lpstr>Demand Relevant Multiplier</vt:lpstr>
      <vt:lpstr>Ready Reckoner Calculation</vt:lpstr>
      <vt:lpstr>DataTables</vt:lpstr>
      <vt:lpstr>Change History</vt:lpstr>
      <vt:lpstr>Activity_Charge</vt:lpstr>
      <vt:lpstr>Date</vt:lpstr>
      <vt:lpstr>DeliveryRoute</vt:lpstr>
      <vt:lpstr>DevelopmentCategory</vt:lpstr>
      <vt:lpstr>Income_Offset</vt:lpstr>
      <vt:lpstr>Income_Offset_Payment_Per_Plot</vt:lpstr>
      <vt:lpstr>ItemQuantities_Developer</vt:lpstr>
      <vt:lpstr>ItemQuantities_UU</vt:lpstr>
      <vt:lpstr>Location</vt:lpstr>
      <vt:lpstr>Plot_Quantity</vt:lpstr>
      <vt:lpstr>PlotQuant_25</vt:lpstr>
      <vt:lpstr>PlotQuant_Morethan25</vt:lpstr>
      <vt:lpstr>'Main Laying Calculation'!Print_Area</vt:lpstr>
      <vt:lpstr>'Ready Reckoner Calculation'!Print_Area</vt:lpstr>
      <vt:lpstr>Reference</vt:lpstr>
      <vt:lpstr>Scheme_Allowance</vt:lpstr>
      <vt:lpstr>Scheme_Cost</vt:lpstr>
      <vt:lpstr>Total_Income_Offset_Payment</vt:lpstr>
      <vt:lpstr>Total_Item_Cost</vt:lpstr>
      <vt:lpstr>UU_Charges</vt:lpstr>
    </vt:vector>
  </TitlesOfParts>
  <Company>United Utilities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Cotterill, Mike</dc:creator>
  <cp:lastModifiedBy>Helm, Teresa</cp:lastModifiedBy>
  <cp:lastPrinted>2019-04-05T11:32:05Z</cp:lastPrinted>
  <dcterms:created xsi:type="dcterms:W3CDTF">2018-02-18T21:16:50Z</dcterms:created>
  <dcterms:modified xsi:type="dcterms:W3CDTF">2019-06-18T13:06:59Z</dcterms:modified>
</cp:coreProperties>
</file>